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1c - objekt K1 - změny šablonové výmalb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1 ZL31c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'ZL31 ZL31c Pol'!$A$1:$U$101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74" i="12"/>
  <c r="K74" i="12"/>
  <c r="M74" i="12"/>
  <c r="O74" i="12"/>
  <c r="Q74" i="12"/>
  <c r="U74" i="12"/>
  <c r="I79" i="12"/>
  <c r="K79" i="12"/>
  <c r="M79" i="12"/>
  <c r="O79" i="12"/>
  <c r="Q79" i="12"/>
  <c r="U79" i="12"/>
  <c r="I85" i="12"/>
  <c r="K85" i="12"/>
  <c r="M85" i="12"/>
  <c r="O85" i="12"/>
  <c r="Q85" i="12"/>
  <c r="U85" i="12"/>
  <c r="I92" i="12"/>
  <c r="K92" i="12"/>
  <c r="M92" i="12"/>
  <c r="O92" i="12"/>
  <c r="Q92" i="12"/>
  <c r="U92" i="12"/>
  <c r="I50" i="1"/>
  <c r="J49" i="1" s="1"/>
  <c r="J50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J39" i="1"/>
  <c r="J42" i="1" s="1"/>
  <c r="O7" i="12"/>
  <c r="U7" i="12"/>
  <c r="K7" i="12"/>
  <c r="Q7" i="12"/>
  <c r="I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<sst xmlns="http://schemas.openxmlformats.org/spreadsheetml/2006/main" count="336" uniqueCount="194">
  <si>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</si>
  <si>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</si>
  <si>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</si>
  <si>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</si>
  <si>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</si>
  <si>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</si>
  <si>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</si>
  <si>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</si>
  <si>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</si>
  <si>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</si>
  <si>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</si>
  <si>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</si>
  <si>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</si>
  <si>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</si>
  <si>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</si>
  <si>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</si>
  <si>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</si>
  <si>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</si>
  <si>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</si>
  <si>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</si>
  <si>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</si>
  <si>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</si>
  <si>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</si>
  <si>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</si>
  <si>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</si>
  <si>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</si>
  <si>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</si>
  <si>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</si>
  <si>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</si>
  <si>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</si>
  <si>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</si>
  <si>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</si>
  <si>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</si>
  <si>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</si>
  <si>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</si>
  <si>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</si>
  <si>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</si>
  <si>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</si>
  <si>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</si>
  <si>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</si>
  <si>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</si>
  <si>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</si>
  <si>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</si>
  <si>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ZL31c</t>
  </si>
  <si>
    <t>Šablonová, dekorativní a iluzivní výmalba - změny</t>
  </si>
  <si>
    <t>ZL31</t>
  </si>
  <si>
    <t>Změna podhledů, oprav omítek stropů a štukových prvků stropů, šablonová výmalba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</si>
  <si>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</si>
  <si>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</si>
  <si>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</si>
  <si>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</si>
  <si>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</si>
  <si>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</si>
  <si>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</si>
  <si>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</si>
  <si>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</si>
  <si>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</si>
  <si>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</si>
  <si>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</si>
  <si>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</si>
  <si>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</si>
  <si>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</si>
  <si>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</si>
  <si>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</si>
  <si>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</si>
  <si>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</si>
  <si>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</si>
  <si>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</si>
  <si>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</si>
  <si>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</si>
  <si>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</si>
  <si>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</si>
  <si>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</si>
  <si>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</si>
  <si>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</si>
  <si>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</si>
  <si>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</si>
  <si>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</si>
  <si>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</si>
  <si>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</si>
  <si>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</si>
  <si>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</si>
  <si>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</si>
  <si>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</si>
  <si>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</si>
  <si>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</si>
  <si>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</si>
  <si>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</si>
  <si>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</si>
  <si>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</si>
  <si>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</si>
  <si>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</si>
  <si>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</si>
  <si>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</si>
  <si>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</si>
  <si>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</si>
  <si>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</si>
  <si>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</si>
  <si>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</si>
  <si>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</si>
  <si>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</si>
  <si>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</si>
  <si>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784495002</t>
  </si>
  <si>
    <t>Šablonová výmalba včetně výroby šablon dle historických vzorů</t>
  </si>
  <si>
    <t xml:space="preserve">m2    </t>
  </si>
  <si>
    <t>POL1_7</t>
  </si>
  <si>
    <t xml:space="preserve">ODPOČET NEREALIZOVANÝCH MÍSTNOSTÍ : </t>
  </si>
  <si>
    <t>VV</t>
  </si>
  <si>
    <t xml:space="preserve">MÍSTNOSTI 2.np  :  </t>
  </si>
  <si>
    <t xml:space="preserve">STROPY  :  </t>
  </si>
  <si>
    <t xml:space="preserve">výkres č.A.1.2.b.05 - 2.NP  :  </t>
  </si>
  <si>
    <t>místnost č. K1-2-001 : - 28,875</t>
  </si>
  <si>
    <t>místnost č. K1-2-004 :  -16,605</t>
  </si>
  <si>
    <t>místnost č. K1-2-005 :  -31,17</t>
  </si>
  <si>
    <t>místnost č. K1-2-010 :  -(13,33+4,77)</t>
  </si>
  <si>
    <t>místnost č. K1-2-012 : -( 21,08+13,52)</t>
  </si>
  <si>
    <t>místnost č. K1-2-017 :  -7,72</t>
  </si>
  <si>
    <t>místnost č. K1-2-018 : -( 5,43+6,2)</t>
  </si>
  <si>
    <t>místnost č. K1-2-019 : -23,15</t>
  </si>
  <si>
    <t>místnost č. K1-2-021 :  -8,92</t>
  </si>
  <si>
    <t>místnost č. K1-2-028 :  -23,563</t>
  </si>
  <si>
    <t>místnost č. K1-2-029 : -71,54</t>
  </si>
  <si>
    <t>místnost č. K1-2-030 :  -40,29</t>
  </si>
  <si>
    <t>místnost č. K1-2-031 :  -42,04</t>
  </si>
  <si>
    <t>místnost č. K1-2-034 : - 12,92</t>
  </si>
  <si>
    <t>místnost č. K1-2-036 :  -20,61</t>
  </si>
  <si>
    <t>místnost č. K1-2-040 :  -17,61</t>
  </si>
  <si>
    <t>místnost č. K1-2-043 :  -10,35</t>
  </si>
  <si>
    <t>místnost č. K1-2-045 a :  -18,85</t>
  </si>
  <si>
    <t>místnost č. K1-2-046 : - 17,62</t>
  </si>
  <si>
    <t>místnost č. K1-2-047 :  -5,7</t>
  </si>
  <si>
    <t>místnost č. K1-2-048 :  -58,6</t>
  </si>
  <si>
    <t>místnost č. K1-2-049 :  -1,29</t>
  </si>
  <si>
    <t>místnost č. K1-2-050 :  -14,21</t>
  </si>
  <si>
    <t>Mezisoučet</t>
  </si>
  <si>
    <t xml:space="preserve">STĚNY  :  </t>
  </si>
  <si>
    <t>místnost č. K1-2-001 :  -(18,68+7,804+10,38+9,49+12,28+17,1)</t>
  </si>
  <si>
    <t>místnost č. K1-2-004 :  -(10,96+6,67+12,31+7,36+2,862)</t>
  </si>
  <si>
    <t>místnost č. K1-2-005a, b :  -(10,2+20,9+10,53+22,54+3,415)</t>
  </si>
  <si>
    <t>místnost č. K1-2-010 :  -(11,77+8,29+15,03+6,7+8,29+6,97+6,6+8,89)</t>
  </si>
  <si>
    <t>místnost č. K1-2-011a,b :  -(18,84+6,3+12,8+1,57+3,44+6,66+9,34+8,49+7,82+2,758)</t>
  </si>
  <si>
    <t>místnost č. K1-2-012 :  -(26,3+25,74+26,12+17,1+15,17+12,47+16,12+15,17+4,86)</t>
  </si>
  <si>
    <t>místnost č. K1-2-017 : - (4,519+8,65+5,29+8,8+8,536)</t>
  </si>
  <si>
    <t>místnost č. K1-2-018 :  -(9,94+4,39+12,05+4,25+14,9+3,5+14,77+4,33+1,726)</t>
  </si>
  <si>
    <t>místnost č. K1-2-019 :  -(17,2+17,54+15,51+18,35+4,085)</t>
  </si>
  <si>
    <t>místnost č. K1-2-021 :  -(10,941+3,493+13,538+4,065)</t>
  </si>
  <si>
    <t>místnost č. K1-2-028 :  -(14,705+17,89+16,139)</t>
  </si>
  <si>
    <t>místnost č. K1-2-029 : -( 7,567+21,91+8,764+0,898+17,809+16,666+5,964+19,377+16,62)</t>
  </si>
  <si>
    <t>místnost č. K1-2-030 :  -(17,659+11,039+4,089+10,591+13,068+16,92+15,131)</t>
  </si>
  <si>
    <t>místnost č. K1-2-031 :  -(17,213+10,98+2,562+12,99+14,208+19,7+14,678)</t>
  </si>
  <si>
    <t>místnost č. K1-2-032 :  -(1,72+3,296+2,295+1,983)</t>
  </si>
  <si>
    <t>místnost č. K1-2-033 :  -(12,64+18,686+10,558+18,874)</t>
  </si>
  <si>
    <t>místnost č. K1-2-036 :  -(15,91+11,933+16,853+13,94)</t>
  </si>
  <si>
    <t>místnost č. K1-2-040 :  -(11,98+9,869+19,185+12,32)</t>
  </si>
  <si>
    <t>místnost č. K1-2-043 :  -(14,48+2,05+23,776+4,39)</t>
  </si>
  <si>
    <t>místnost č. K1-2-045a :  -(11,95+23,29+12,29+23,29)</t>
  </si>
  <si>
    <t>místnost č. K1-2-046 :  -(17,163+9,72+21,19+10,53)</t>
  </si>
  <si>
    <t>místnost č. K1-2-047 :  -(9,75+6,88+11,66+8,2)</t>
  </si>
  <si>
    <t>místnost č. K1-2-048 :  -(12,88+22,37+15,09+22,37)</t>
  </si>
  <si>
    <t>místnost č. K1-2-049 :  -(4,17+1,43+0,115+4,17)</t>
  </si>
  <si>
    <t>místnost č. K1-2-050 : -( 13,57+16,3+9,71+18,35)</t>
  </si>
  <si>
    <t xml:space="preserve">Změny šablonové výmalby : </t>
  </si>
  <si>
    <t xml:space="preserve">1.NP : </t>
  </si>
  <si>
    <t>místnost č. K1-1-016 - strop - složitá vícevrstvá malba z více druhů šablon (2 vrstvy) : ( 23,05+15,7)*2</t>
  </si>
  <si>
    <t>místnost č. K1-1-016 - stěny - složitá vícevrstvá malba z více druhů šablon (2 vrstvy) :  (13,86+15,052+12,09+15,1+8,25+15,3+8,14+16,88)*2</t>
  </si>
  <si>
    <t xml:space="preserve">analogicky - patinace a sjednocení gotické omítky : </t>
  </si>
  <si>
    <t>místnost č. K1-1-027 - stěny :  19,932</t>
  </si>
  <si>
    <t>místnost č. K1-1-027 - strop :  12,966+9,67+14,489+12,543</t>
  </si>
  <si>
    <t>784495003</t>
  </si>
  <si>
    <t>Iluzivní malba - podmalba - stěna</t>
  </si>
  <si>
    <t>m2</t>
  </si>
  <si>
    <t>POL1_</t>
  </si>
  <si>
    <t xml:space="preserve">STĚNY : </t>
  </si>
  <si>
    <t>místnost č. K1-1-028 :  23,3</t>
  </si>
  <si>
    <t>místnost č. K1-2-030 :  17,659+11,039+4,089+10,591+13,068+16,92+15,131</t>
  </si>
  <si>
    <t>místnost č. K1-1-032  :  14,227+13,379+12,0+7,151+3,65+8,9+12,28+12,11+12,95</t>
  </si>
  <si>
    <t>784495004</t>
  </si>
  <si>
    <t>Iluzivní malba - podmalba - strop</t>
  </si>
  <si>
    <t>místnost č. K1-2-030  :  40,29</t>
  </si>
  <si>
    <t>místnost č. K1-1-032  :  22,321+13,9+27,88</t>
  </si>
  <si>
    <t>784495005</t>
  </si>
  <si>
    <t>Iluzivní výmalba stěn - složitá šablonová výmalba s ruční domalbou</t>
  </si>
  <si>
    <t>místnost č. K1-1-028 -provedení kopie neorenesančního šablonového dekoru s ručním stínováním a domalbami :  23,3</t>
  </si>
  <si>
    <t>místnost č. K1-2-030 - provedení kopie iluzivní ručně stínované šablonové výmalby :  17,659+11,039+4,089+10,591+13,068+16,92+15,131</t>
  </si>
  <si>
    <t>místnost č. K1-1-032  - provedení kopií složitého šablonového dekoru s ručním stínováním a domalbami, kopie ručně malovaného květinového dekoru :  (14,227+13,379+12,0+7,151+3,65+8,9+12,28+12,11+12,95)*0,6</t>
  </si>
  <si>
    <t xml:space="preserve">v místnosti je s ohledem na její využití (skriptorium) obnovováno na cca 60% plochy více druhů dekorů : </t>
  </si>
  <si>
    <t>784495006</t>
  </si>
  <si>
    <t>Iluzivní výmalba stropu (klenby) - složitá šablonová výmalba s ruční domalbou</t>
  </si>
  <si>
    <t>místnost č. K1-1-028 - provedení kopie neorenesančního šablonového dekoru s ručním stínováním a domalbami :  23,3</t>
  </si>
  <si>
    <t>místnost č. K1-2-030 - provedení kopie iluzivní ručně stínované šablonové výmalby :  40,29</t>
  </si>
  <si>
    <t>místnost č. K1-1-032 - provedení kopií složitého šablonového dekoru s ručním stínováním a domalbami, kopie ručně malovaného květinového dekoru :  (22,321+13,9+27,88)*0,6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</si>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</sst>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89" t="s">
        <v>42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M5" sqref="M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3" customHeight="1" x14ac:dyDescent="0.2">
      <c r="A2" s="4"/>
      <c r="B2" s="79" t="s">
        <v>24</v>
      </c>
      <c r="C2" s="80"/>
      <c r="D2" s="81" t="s">
        <v>49</v>
      </c>
      <c r="E2" s="200" t="s">
        <v>50</v>
      </c>
      <c r="F2" s="201"/>
      <c r="G2" s="201"/>
      <c r="H2" s="201"/>
      <c r="I2" s="201"/>
      <c r="J2" s="202"/>
      <c r="O2" s="2"/>
    </row>
    <row r="3" spans="1:15" ht="27" customHeight="1" x14ac:dyDescent="0.2">
      <c r="A3" s="4"/>
      <c r="B3" s="82" t="s">
        <v>47</v>
      </c>
      <c r="C3" s="80"/>
      <c r="D3" s="83" t="s">
        <v>45</v>
      </c>
      <c r="E3" s="203" t="s">
        <v>46</v>
      </c>
      <c r="F3" s="204"/>
      <c r="G3" s="204"/>
      <c r="H3" s="204"/>
      <c r="I3" s="204"/>
      <c r="J3" s="205"/>
    </row>
    <row r="4" spans="1:15" ht="23.25" customHeight="1" x14ac:dyDescent="0.2">
      <c r="A4" s="4"/>
      <c r="B4" s="84" t="s">
        <v>48</v>
      </c>
      <c r="C4" s="85"/>
      <c r="D4" s="86" t="s">
        <v>43</v>
      </c>
      <c r="E4" s="86" t="s">
        <v>44</v>
      </c>
      <c r="F4" s="87"/>
      <c r="G4" s="88"/>
      <c r="H4" s="87"/>
      <c r="I4" s="88"/>
      <c r="J4" s="89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0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0" t="s">
        <v>60</v>
      </c>
      <c r="D10" s="91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6" t="s">
        <v>63</v>
      </c>
      <c r="E11" s="226"/>
      <c r="F11" s="226"/>
      <c r="G11" s="226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9" t="s">
        <v>64</v>
      </c>
      <c r="E12" s="229"/>
      <c r="F12" s="229"/>
      <c r="G12" s="229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0" t="s">
        <v>66</v>
      </c>
      <c r="D13" s="230" t="s">
        <v>65</v>
      </c>
      <c r="E13" s="230"/>
      <c r="F13" s="230"/>
      <c r="G13" s="23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48" t="s">
        <v>26</v>
      </c>
      <c r="B16" s="149" t="s">
        <v>26</v>
      </c>
      <c r="C16" s="54"/>
      <c r="D16" s="55"/>
      <c r="E16" s="206"/>
      <c r="F16" s="207"/>
      <c r="G16" s="206"/>
      <c r="H16" s="207"/>
      <c r="I16" s="206">
        <v>0</v>
      </c>
      <c r="J16" s="208"/>
    </row>
    <row r="17" spans="1:10" ht="23.25" customHeight="1" x14ac:dyDescent="0.2">
      <c r="A17" s="148" t="s">
        <v>27</v>
      </c>
      <c r="B17" s="149" t="s">
        <v>27</v>
      </c>
      <c r="C17" s="54"/>
      <c r="D17" s="55"/>
      <c r="E17" s="206"/>
      <c r="F17" s="207"/>
      <c r="G17" s="206"/>
      <c r="H17" s="207"/>
      <c r="I17" s="206">
        <v>-4204.62</v>
      </c>
      <c r="J17" s="208"/>
    </row>
    <row r="18" spans="1:10" ht="23.25" customHeight="1" x14ac:dyDescent="0.2">
      <c r="A18" s="148" t="s">
        <v>28</v>
      </c>
      <c r="B18" s="149" t="s">
        <v>28</v>
      </c>
      <c r="C18" s="54"/>
      <c r="D18" s="55"/>
      <c r="E18" s="206"/>
      <c r="F18" s="207"/>
      <c r="G18" s="206"/>
      <c r="H18" s="207"/>
      <c r="I18" s="206">
        <v>0</v>
      </c>
      <c r="J18" s="208"/>
    </row>
    <row r="19" spans="1:10" ht="23.25" customHeight="1" x14ac:dyDescent="0.2">
      <c r="A19" s="148" t="s">
        <v>76</v>
      </c>
      <c r="B19" s="149" t="s">
        <v>29</v>
      </c>
      <c r="C19" s="54"/>
      <c r="D19" s="55"/>
      <c r="E19" s="206"/>
      <c r="F19" s="207"/>
      <c r="G19" s="206"/>
      <c r="H19" s="207"/>
      <c r="I19" s="206">
        <v>0</v>
      </c>
      <c r="J19" s="208"/>
    </row>
    <row r="20" spans="1:10" ht="23.25" customHeight="1" x14ac:dyDescent="0.2">
      <c r="A20" s="148" t="s">
        <v>77</v>
      </c>
      <c r="B20" s="149" t="s">
        <v>30</v>
      </c>
      <c r="C20" s="54"/>
      <c r="D20" s="55"/>
      <c r="E20" s="206"/>
      <c r="F20" s="207"/>
      <c r="G20" s="206"/>
      <c r="H20" s="207"/>
      <c r="I20" s="206">
        <v>0</v>
      </c>
      <c r="J20" s="208"/>
    </row>
    <row r="21" spans="1:10" ht="23.25" customHeight="1" x14ac:dyDescent="0.2">
      <c r="A21" s="4"/>
      <c r="B21" s="70" t="s">
        <v>31</v>
      </c>
      <c r="C21" s="71"/>
      <c r="D21" s="72"/>
      <c r="E21" s="214"/>
      <c r="F21" s="223"/>
      <c r="G21" s="214"/>
      <c r="H21" s="223"/>
      <c r="I21" s="214">
        <f>SUM(I16:J20)</f>
        <v>-4204.62</v>
      </c>
      <c r="J21" s="215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2">
        <v>0</v>
      </c>
      <c r="H23" s="213"/>
      <c r="I23" s="213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0">
        <f>I23*E23/100</f>
        <v>0</v>
      </c>
      <c r="H24" s="211"/>
      <c r="I24" s="211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12">
        <v>-4204.62</v>
      </c>
      <c r="H25" s="213"/>
      <c r="I25" s="213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9">
        <f>I25*E25/100</f>
        <v>0</v>
      </c>
      <c r="H26" s="220"/>
      <c r="I26" s="220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21"/>
      <c r="H27" s="221"/>
      <c r="I27" s="221"/>
      <c r="J27" s="59" t="str">
        <f t="shared" si="0"/>
        <v>CZK</v>
      </c>
    </row>
    <row r="28" spans="1:10" ht="27.75" customHeight="1" thickBot="1" x14ac:dyDescent="0.25">
      <c r="A28" s="4"/>
      <c r="B28" s="125" t="s">
        <v>25</v>
      </c>
      <c r="C28" s="126"/>
      <c r="D28" s="126"/>
      <c r="E28" s="127"/>
      <c r="F28" s="128"/>
      <c r="G28" s="222">
        <v>-4204.62</v>
      </c>
      <c r="H28" s="224"/>
      <c r="I28" s="224"/>
      <c r="J28" s="129" t="str">
        <f t="shared" si="0"/>
        <v>CZK</v>
      </c>
    </row>
    <row r="29" spans="1:10" ht="27.75" hidden="1" customHeight="1" thickBot="1" x14ac:dyDescent="0.25">
      <c r="A29" s="4"/>
      <c r="B29" s="125" t="s">
        <v>38</v>
      </c>
      <c r="C29" s="130"/>
      <c r="D29" s="130"/>
      <c r="E29" s="130"/>
      <c r="F29" s="130"/>
      <c r="G29" s="222">
        <f>SUM(I23:I27)</f>
        <v>0</v>
      </c>
      <c r="H29" s="222"/>
      <c r="I29" s="222"/>
      <c r="J29" s="131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193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08"/>
      <c r="G37" s="108"/>
      <c r="H37" s="108"/>
      <c r="I37" s="108"/>
      <c r="J37" s="3"/>
    </row>
    <row r="38" spans="1:10" ht="25.5" hidden="1" customHeight="1" x14ac:dyDescent="0.2">
      <c r="A38" s="96" t="s">
        <v>40</v>
      </c>
      <c r="B38" s="100" t="s">
        <v>18</v>
      </c>
      <c r="C38" s="101" t="s">
        <v>6</v>
      </c>
      <c r="D38" s="102"/>
      <c r="E38" s="102"/>
      <c r="F38" s="109" t="str">
        <f>B23</f>
        <v>Základ pro sníženou DPH</v>
      </c>
      <c r="G38" s="109" t="str">
        <f>B25</f>
        <v>Základ pro základní DPH</v>
      </c>
      <c r="H38" s="110" t="s">
        <v>19</v>
      </c>
      <c r="I38" s="111" t="s">
        <v>1</v>
      </c>
      <c r="J38" s="103" t="s">
        <v>0</v>
      </c>
    </row>
    <row r="39" spans="1:10" ht="25.5" hidden="1" customHeight="1" x14ac:dyDescent="0.2">
      <c r="A39" s="96">
        <v>1</v>
      </c>
      <c r="B39" s="104" t="s">
        <v>69</v>
      </c>
      <c r="C39" s="190"/>
      <c r="D39" s="191"/>
      <c r="E39" s="191"/>
      <c r="F39" s="112">
        <v>0</v>
      </c>
      <c r="G39" s="113">
        <v>-4204.62</v>
      </c>
      <c r="H39" s="114"/>
      <c r="I39" s="115">
        <v>-4204.62</v>
      </c>
      <c r="J39" s="105">
        <f>IF(CenaCelkemVypocet=0,"",I39/CenaCelkemVypocet*100)</f>
        <v>100</v>
      </c>
    </row>
    <row r="40" spans="1:10" ht="25.5" hidden="1" customHeight="1" x14ac:dyDescent="0.2">
      <c r="A40" s="96">
        <v>2</v>
      </c>
      <c r="B40" s="97" t="s">
        <v>45</v>
      </c>
      <c r="C40" s="192" t="s">
        <v>46</v>
      </c>
      <c r="D40" s="193"/>
      <c r="E40" s="193"/>
      <c r="F40" s="116">
        <v>0</v>
      </c>
      <c r="G40" s="117">
        <v>-4204.62</v>
      </c>
      <c r="H40" s="117"/>
      <c r="I40" s="118">
        <v>-4204.62</v>
      </c>
      <c r="J40" s="98">
        <f>IF(CenaCelkemVypocet=0,"",I40/CenaCelkemVypocet*100)</f>
        <v>100</v>
      </c>
    </row>
    <row r="41" spans="1:10" ht="25.5" hidden="1" customHeight="1" x14ac:dyDescent="0.2">
      <c r="A41" s="96">
        <v>3</v>
      </c>
      <c r="B41" s="106" t="s">
        <v>43</v>
      </c>
      <c r="C41" s="194" t="s">
        <v>44</v>
      </c>
      <c r="D41" s="195"/>
      <c r="E41" s="195"/>
      <c r="F41" s="119">
        <v>0</v>
      </c>
      <c r="G41" s="120">
        <v>-4204.62</v>
      </c>
      <c r="H41" s="120"/>
      <c r="I41" s="121">
        <v>-4204.62</v>
      </c>
      <c r="J41" s="107">
        <f>IF(CenaCelkemVypocet=0,"",I41/CenaCelkemVypocet*100)</f>
        <v>100</v>
      </c>
    </row>
    <row r="42" spans="1:10" ht="25.5" hidden="1" customHeight="1" x14ac:dyDescent="0.2">
      <c r="A42" s="96"/>
      <c r="B42" s="196" t="s">
        <v>70</v>
      </c>
      <c r="C42" s="197"/>
      <c r="D42" s="197"/>
      <c r="E42" s="197"/>
      <c r="F42" s="122">
        <f>SUMIF(A39:A41,"=1",F39:F41)</f>
        <v>0</v>
      </c>
      <c r="G42" s="123">
        <f>SUMIF(A39:A41,"=1",G39:G41)</f>
        <v>-4204.62</v>
      </c>
      <c r="H42" s="123">
        <f>SUMIF(A39:A41,"=1",H39:H41)</f>
        <v>0</v>
      </c>
      <c r="I42" s="124">
        <f>SUMIF(A39:A41,"=1",I39:I41)</f>
        <v>-4204.62</v>
      </c>
      <c r="J42" s="99">
        <f>SUMIF(A39:A41,"=1",J39:J41)</f>
        <v>100</v>
      </c>
    </row>
    <row r="46" spans="1:10" ht="15.75" x14ac:dyDescent="0.25">
      <c r="B46" s="132" t="s">
        <v>72</v>
      </c>
    </row>
    <row r="48" spans="1:10" ht="25.5" customHeight="1" x14ac:dyDescent="0.2">
      <c r="A48" s="133"/>
      <c r="B48" s="136" t="s">
        <v>18</v>
      </c>
      <c r="C48" s="136" t="s">
        <v>6</v>
      </c>
      <c r="D48" s="137"/>
      <c r="E48" s="137"/>
      <c r="F48" s="140" t="s">
        <v>73</v>
      </c>
      <c r="G48" s="140"/>
      <c r="H48" s="140"/>
      <c r="I48" s="140" t="s">
        <v>31</v>
      </c>
      <c r="J48" s="140" t="s">
        <v>0</v>
      </c>
    </row>
    <row r="49" spans="1:10" ht="25.5" customHeight="1" x14ac:dyDescent="0.2">
      <c r="A49" s="134"/>
      <c r="B49" s="142" t="s">
        <v>74</v>
      </c>
      <c r="C49" s="198" t="s">
        <v>75</v>
      </c>
      <c r="D49" s="199"/>
      <c r="E49" s="199"/>
      <c r="F49" s="146" t="s">
        <v>27</v>
      </c>
      <c r="G49" s="143"/>
      <c r="H49" s="143"/>
      <c r="I49" s="143">
        <v>-4204.62</v>
      </c>
      <c r="J49" s="144">
        <f>IF(I50=0,"",I49/I50*100)</f>
        <v>100</v>
      </c>
    </row>
    <row r="50" spans="1:10" ht="25.5" customHeight="1" x14ac:dyDescent="0.2">
      <c r="A50" s="135"/>
      <c r="B50" s="138" t="s">
        <v>1</v>
      </c>
      <c r="C50" s="138"/>
      <c r="D50" s="139"/>
      <c r="E50" s="139"/>
      <c r="F50" s="147"/>
      <c r="G50" s="141"/>
      <c r="H50" s="141"/>
      <c r="I50" s="141">
        <f>I49</f>
        <v>-4204.62</v>
      </c>
      <c r="J50" s="145">
        <f>J49</f>
        <v>100</v>
      </c>
    </row>
    <row r="51" spans="1:10" x14ac:dyDescent="0.2">
      <c r="F51" s="94"/>
      <c r="G51" s="93"/>
      <c r="H51" s="94"/>
      <c r="I51" s="93"/>
      <c r="J51" s="95"/>
    </row>
    <row r="52" spans="1:10" x14ac:dyDescent="0.2">
      <c r="F52" s="94"/>
      <c r="G52" s="93"/>
      <c r="H52" s="94"/>
      <c r="I52" s="93"/>
      <c r="J52" s="95"/>
    </row>
    <row r="53" spans="1:10" x14ac:dyDescent="0.2">
      <c r="F53" s="94"/>
      <c r="G53" s="93"/>
      <c r="H53" s="94"/>
      <c r="I53" s="93"/>
      <c r="J53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2:J2"/>
    <mergeCell ref="E3:J3"/>
    <mergeCell ref="E17:F17"/>
    <mergeCell ref="G16:H16"/>
    <mergeCell ref="G17:H17"/>
    <mergeCell ref="D13:G1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8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9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10</v>
      </c>
      <c r="B4" s="74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E1" t="s">
        <v>78</v>
      </c>
    </row>
    <row r="2" spans="1:60" ht="24.95" customHeight="1" x14ac:dyDescent="0.2">
      <c r="A2" s="151" t="s">
        <v>8</v>
      </c>
      <c r="B2" s="74" t="s">
        <v>49</v>
      </c>
      <c r="C2" s="236" t="s">
        <v>50</v>
      </c>
      <c r="D2" s="237"/>
      <c r="E2" s="237"/>
      <c r="F2" s="237"/>
      <c r="G2" s="238"/>
      <c r="AE2" t="s">
        <v>79</v>
      </c>
    </row>
    <row r="3" spans="1:60" ht="24.95" customHeight="1" x14ac:dyDescent="0.2">
      <c r="A3" s="151" t="s">
        <v>9</v>
      </c>
      <c r="B3" s="74" t="s">
        <v>45</v>
      </c>
      <c r="C3" s="236" t="s">
        <v>46</v>
      </c>
      <c r="D3" s="237"/>
      <c r="E3" s="237"/>
      <c r="F3" s="237"/>
      <c r="G3" s="238"/>
      <c r="AC3" s="92" t="s">
        <v>79</v>
      </c>
      <c r="AE3" t="s">
        <v>80</v>
      </c>
    </row>
    <row r="4" spans="1:60" ht="24.95" customHeight="1" x14ac:dyDescent="0.2">
      <c r="A4" s="152" t="s">
        <v>10</v>
      </c>
      <c r="B4" s="153" t="s">
        <v>43</v>
      </c>
      <c r="C4" s="239" t="s">
        <v>44</v>
      </c>
      <c r="D4" s="240"/>
      <c r="E4" s="240"/>
      <c r="F4" s="240"/>
      <c r="G4" s="241"/>
      <c r="AE4" t="s">
        <v>81</v>
      </c>
    </row>
    <row r="5" spans="1:60" x14ac:dyDescent="0.2">
      <c r="D5" s="150"/>
    </row>
    <row r="6" spans="1:60" ht="38.25" x14ac:dyDescent="0.2">
      <c r="A6" s="159" t="s">
        <v>82</v>
      </c>
      <c r="B6" s="157" t="s">
        <v>83</v>
      </c>
      <c r="C6" s="157" t="s">
        <v>84</v>
      </c>
      <c r="D6" s="158" t="s">
        <v>85</v>
      </c>
      <c r="E6" s="159" t="s">
        <v>86</v>
      </c>
      <c r="F6" s="154" t="s">
        <v>87</v>
      </c>
      <c r="G6" s="159" t="s">
        <v>31</v>
      </c>
      <c r="H6" s="160" t="s">
        <v>32</v>
      </c>
      <c r="I6" s="160" t="s">
        <v>88</v>
      </c>
      <c r="J6" s="160" t="s">
        <v>33</v>
      </c>
      <c r="K6" s="160" t="s">
        <v>89</v>
      </c>
      <c r="L6" s="160" t="s">
        <v>90</v>
      </c>
      <c r="M6" s="160" t="s">
        <v>91</v>
      </c>
      <c r="N6" s="160" t="s">
        <v>92</v>
      </c>
      <c r="O6" s="160" t="s">
        <v>93</v>
      </c>
      <c r="P6" s="160" t="s">
        <v>94</v>
      </c>
      <c r="Q6" s="160" t="s">
        <v>95</v>
      </c>
      <c r="R6" s="160" t="s">
        <v>96</v>
      </c>
      <c r="S6" s="160" t="s">
        <v>97</v>
      </c>
      <c r="T6" s="160" t="s">
        <v>98</v>
      </c>
      <c r="U6" s="160" t="s">
        <v>99</v>
      </c>
    </row>
    <row r="7" spans="1:60" x14ac:dyDescent="0.2">
      <c r="A7" s="161" t="s">
        <v>100</v>
      </c>
      <c r="B7" s="162" t="s">
        <v>74</v>
      </c>
      <c r="C7" s="163" t="s">
        <v>75</v>
      </c>
      <c r="D7" s="164"/>
      <c r="E7" s="169"/>
      <c r="F7" s="173"/>
      <c r="G7" s="173">
        <f>SUMIF(AE8:AE99,"&lt;&gt;NOR",G8:G99)</f>
        <v>-4204.6199999999662</v>
      </c>
      <c r="H7" s="173"/>
      <c r="I7" s="173">
        <f>SUM(I8:I99)</f>
        <v>0</v>
      </c>
      <c r="J7" s="173"/>
      <c r="K7" s="173">
        <f>SUM(K8:K99)</f>
        <v>-4204.6199999999662</v>
      </c>
      <c r="L7" s="173"/>
      <c r="M7" s="173">
        <f>SUM(M8:M99)</f>
        <v>-5087.5901999998605</v>
      </c>
      <c r="N7" s="173"/>
      <c r="O7" s="173">
        <f>SUM(O8:O99)</f>
        <v>0</v>
      </c>
      <c r="P7" s="173"/>
      <c r="Q7" s="173">
        <f>SUM(Q8:Q99)</f>
        <v>0</v>
      </c>
      <c r="R7" s="173"/>
      <c r="S7" s="173"/>
      <c r="T7" s="174"/>
      <c r="U7" s="173">
        <f>SUM(U8:U99)</f>
        <v>0</v>
      </c>
      <c r="AE7" t="s">
        <v>101</v>
      </c>
    </row>
    <row r="8" spans="1:60" ht="22.5" outlineLevel="1" x14ac:dyDescent="0.2">
      <c r="A8" s="156">
        <v>1</v>
      </c>
      <c r="B8" s="165" t="s">
        <v>102</v>
      </c>
      <c r="C8" s="183" t="s">
        <v>103</v>
      </c>
      <c r="D8" s="166" t="s">
        <v>104</v>
      </c>
      <c r="E8" s="170">
        <v>-1761.2940000000001</v>
      </c>
      <c r="F8" s="175">
        <v>255</v>
      </c>
      <c r="G8" s="175">
        <v>-449129.97</v>
      </c>
      <c r="H8" s="175">
        <v>0</v>
      </c>
      <c r="I8" s="175">
        <f>ROUND(E8*H8,2)</f>
        <v>0</v>
      </c>
      <c r="J8" s="175">
        <v>255</v>
      </c>
      <c r="K8" s="175">
        <f>ROUND(E8*J8,2)</f>
        <v>-449129.97</v>
      </c>
      <c r="L8" s="175">
        <v>21</v>
      </c>
      <c r="M8" s="175">
        <f>G8*(1+L8/100)</f>
        <v>-543447.26369999989</v>
      </c>
      <c r="N8" s="175">
        <v>0</v>
      </c>
      <c r="O8" s="175">
        <f>ROUND(E8*N8,2)</f>
        <v>0</v>
      </c>
      <c r="P8" s="175">
        <v>0</v>
      </c>
      <c r="Q8" s="175">
        <f>ROUND(E8*P8,2)</f>
        <v>0</v>
      </c>
      <c r="R8" s="175"/>
      <c r="S8" s="175"/>
      <c r="T8" s="176">
        <v>0</v>
      </c>
      <c r="U8" s="175">
        <f>ROUND(E8*T8,2)</f>
        <v>0</v>
      </c>
      <c r="V8" s="155"/>
      <c r="W8" s="155"/>
      <c r="X8" s="155"/>
      <c r="Y8" s="155"/>
      <c r="Z8" s="155"/>
      <c r="AA8" s="155"/>
      <c r="AB8" s="155"/>
      <c r="AC8" s="155"/>
      <c r="AD8" s="155"/>
      <c r="AE8" s="155" t="s">
        <v>105</v>
      </c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</row>
    <row r="9" spans="1:60" outlineLevel="1" x14ac:dyDescent="0.2">
      <c r="A9" s="156"/>
      <c r="B9" s="165"/>
      <c r="C9" s="184" t="s">
        <v>106</v>
      </c>
      <c r="D9" s="167"/>
      <c r="E9" s="171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6"/>
      <c r="U9" s="175"/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107</v>
      </c>
      <c r="AF9" s="155">
        <v>0</v>
      </c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156"/>
      <c r="B10" s="165"/>
      <c r="C10" s="184" t="s">
        <v>108</v>
      </c>
      <c r="D10" s="167"/>
      <c r="E10" s="171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6"/>
      <c r="U10" s="175"/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107</v>
      </c>
      <c r="AF10" s="155">
        <v>0</v>
      </c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156"/>
      <c r="B11" s="165"/>
      <c r="C11" s="184" t="s">
        <v>109</v>
      </c>
      <c r="D11" s="167"/>
      <c r="E11" s="171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6"/>
      <c r="U11" s="175"/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107</v>
      </c>
      <c r="AF11" s="155">
        <v>0</v>
      </c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156"/>
      <c r="B12" s="165"/>
      <c r="C12" s="184" t="s">
        <v>110</v>
      </c>
      <c r="D12" s="167"/>
      <c r="E12" s="171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6"/>
      <c r="U12" s="175"/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107</v>
      </c>
      <c r="AF12" s="155">
        <v>0</v>
      </c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 x14ac:dyDescent="0.2">
      <c r="A13" s="156"/>
      <c r="B13" s="165"/>
      <c r="C13" s="184" t="s">
        <v>111</v>
      </c>
      <c r="D13" s="167"/>
      <c r="E13" s="171">
        <v>-28.875</v>
      </c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6"/>
      <c r="U13" s="175"/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107</v>
      </c>
      <c r="AF13" s="155">
        <v>0</v>
      </c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 x14ac:dyDescent="0.2">
      <c r="A14" s="156"/>
      <c r="B14" s="165"/>
      <c r="C14" s="184" t="s">
        <v>112</v>
      </c>
      <c r="D14" s="167"/>
      <c r="E14" s="171">
        <v>-16.605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6"/>
      <c r="U14" s="175"/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107</v>
      </c>
      <c r="AF14" s="155">
        <v>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156"/>
      <c r="B15" s="165"/>
      <c r="C15" s="184" t="s">
        <v>113</v>
      </c>
      <c r="D15" s="167"/>
      <c r="E15" s="171">
        <v>-31.17</v>
      </c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6"/>
      <c r="U15" s="175"/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107</v>
      </c>
      <c r="AF15" s="155">
        <v>0</v>
      </c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156"/>
      <c r="B16" s="165"/>
      <c r="C16" s="184" t="s">
        <v>114</v>
      </c>
      <c r="D16" s="167"/>
      <c r="E16" s="171">
        <v>-18.100000000000001</v>
      </c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6"/>
      <c r="U16" s="175"/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107</v>
      </c>
      <c r="AF16" s="155">
        <v>0</v>
      </c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156"/>
      <c r="B17" s="165"/>
      <c r="C17" s="184" t="s">
        <v>115</v>
      </c>
      <c r="D17" s="167"/>
      <c r="E17" s="171">
        <v>-34.6</v>
      </c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6"/>
      <c r="U17" s="175"/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107</v>
      </c>
      <c r="AF17" s="155">
        <v>0</v>
      </c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156"/>
      <c r="B18" s="165"/>
      <c r="C18" s="184" t="s">
        <v>116</v>
      </c>
      <c r="D18" s="167"/>
      <c r="E18" s="171">
        <v>-7.72</v>
      </c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6"/>
      <c r="U18" s="175"/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107</v>
      </c>
      <c r="AF18" s="155">
        <v>0</v>
      </c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156"/>
      <c r="B19" s="165"/>
      <c r="C19" s="184" t="s">
        <v>117</v>
      </c>
      <c r="D19" s="167"/>
      <c r="E19" s="171">
        <v>-11.63</v>
      </c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6"/>
      <c r="U19" s="175"/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107</v>
      </c>
      <c r="AF19" s="155">
        <v>0</v>
      </c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156"/>
      <c r="B20" s="165"/>
      <c r="C20" s="184" t="s">
        <v>118</v>
      </c>
      <c r="D20" s="167"/>
      <c r="E20" s="171">
        <v>-23.15</v>
      </c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6"/>
      <c r="U20" s="175"/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107</v>
      </c>
      <c r="AF20" s="155">
        <v>0</v>
      </c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outlineLevel="1" x14ac:dyDescent="0.2">
      <c r="A21" s="156"/>
      <c r="B21" s="165"/>
      <c r="C21" s="184" t="s">
        <v>119</v>
      </c>
      <c r="D21" s="167"/>
      <c r="E21" s="171">
        <v>-8.92</v>
      </c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6"/>
      <c r="U21" s="175"/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107</v>
      </c>
      <c r="AF21" s="155">
        <v>0</v>
      </c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outlineLevel="1" x14ac:dyDescent="0.2">
      <c r="A22" s="156"/>
      <c r="B22" s="165"/>
      <c r="C22" s="184" t="s">
        <v>120</v>
      </c>
      <c r="D22" s="167"/>
      <c r="E22" s="171">
        <v>-23.562999999999999</v>
      </c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6"/>
      <c r="U22" s="175"/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107</v>
      </c>
      <c r="AF22" s="155">
        <v>0</v>
      </c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outlineLevel="1" x14ac:dyDescent="0.2">
      <c r="A23" s="156"/>
      <c r="B23" s="165"/>
      <c r="C23" s="184" t="s">
        <v>121</v>
      </c>
      <c r="D23" s="167"/>
      <c r="E23" s="171">
        <v>-71.540000000000006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6"/>
      <c r="U23" s="175"/>
      <c r="V23" s="155"/>
      <c r="W23" s="155"/>
      <c r="X23" s="155"/>
      <c r="Y23" s="155"/>
      <c r="Z23" s="155"/>
      <c r="AA23" s="155"/>
      <c r="AB23" s="155"/>
      <c r="AC23" s="155"/>
      <c r="AD23" s="155"/>
      <c r="AE23" s="155" t="s">
        <v>107</v>
      </c>
      <c r="AF23" s="155">
        <v>0</v>
      </c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outlineLevel="1" x14ac:dyDescent="0.2">
      <c r="A24" s="156"/>
      <c r="B24" s="165"/>
      <c r="C24" s="184" t="s">
        <v>122</v>
      </c>
      <c r="D24" s="167"/>
      <c r="E24" s="171">
        <v>-40.29</v>
      </c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6"/>
      <c r="U24" s="175"/>
      <c r="V24" s="155"/>
      <c r="W24" s="155"/>
      <c r="X24" s="155"/>
      <c r="Y24" s="155"/>
      <c r="Z24" s="155"/>
      <c r="AA24" s="155"/>
      <c r="AB24" s="155"/>
      <c r="AC24" s="155"/>
      <c r="AD24" s="155"/>
      <c r="AE24" s="155" t="s">
        <v>107</v>
      </c>
      <c r="AF24" s="155">
        <v>0</v>
      </c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outlineLevel="1" x14ac:dyDescent="0.2">
      <c r="A25" s="156"/>
      <c r="B25" s="165"/>
      <c r="C25" s="184" t="s">
        <v>123</v>
      </c>
      <c r="D25" s="167"/>
      <c r="E25" s="171">
        <v>-42.04</v>
      </c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6"/>
      <c r="U25" s="175"/>
      <c r="V25" s="155"/>
      <c r="W25" s="155"/>
      <c r="X25" s="155"/>
      <c r="Y25" s="155"/>
      <c r="Z25" s="155"/>
      <c r="AA25" s="155"/>
      <c r="AB25" s="155"/>
      <c r="AC25" s="155"/>
      <c r="AD25" s="155"/>
      <c r="AE25" s="155" t="s">
        <v>107</v>
      </c>
      <c r="AF25" s="155">
        <v>0</v>
      </c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 x14ac:dyDescent="0.2">
      <c r="A26" s="156"/>
      <c r="B26" s="165"/>
      <c r="C26" s="184" t="s">
        <v>124</v>
      </c>
      <c r="D26" s="167"/>
      <c r="E26" s="171">
        <v>-12.92</v>
      </c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6"/>
      <c r="U26" s="175"/>
      <c r="V26" s="155"/>
      <c r="W26" s="155"/>
      <c r="X26" s="155"/>
      <c r="Y26" s="155"/>
      <c r="Z26" s="155"/>
      <c r="AA26" s="155"/>
      <c r="AB26" s="155"/>
      <c r="AC26" s="155"/>
      <c r="AD26" s="155"/>
      <c r="AE26" s="155" t="s">
        <v>107</v>
      </c>
      <c r="AF26" s="155">
        <v>0</v>
      </c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outlineLevel="1" x14ac:dyDescent="0.2">
      <c r="A27" s="156"/>
      <c r="B27" s="165"/>
      <c r="C27" s="184" t="s">
        <v>125</v>
      </c>
      <c r="D27" s="167"/>
      <c r="E27" s="171">
        <v>-20.61</v>
      </c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6"/>
      <c r="U27" s="175"/>
      <c r="V27" s="155"/>
      <c r="W27" s="155"/>
      <c r="X27" s="155"/>
      <c r="Y27" s="155"/>
      <c r="Z27" s="155"/>
      <c r="AA27" s="155"/>
      <c r="AB27" s="155"/>
      <c r="AC27" s="155"/>
      <c r="AD27" s="155"/>
      <c r="AE27" s="155" t="s">
        <v>107</v>
      </c>
      <c r="AF27" s="155">
        <v>0</v>
      </c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outlineLevel="1" x14ac:dyDescent="0.2">
      <c r="A28" s="156"/>
      <c r="B28" s="165"/>
      <c r="C28" s="184" t="s">
        <v>126</v>
      </c>
      <c r="D28" s="167"/>
      <c r="E28" s="171">
        <v>-17.61</v>
      </c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6"/>
      <c r="U28" s="175"/>
      <c r="V28" s="155"/>
      <c r="W28" s="155"/>
      <c r="X28" s="155"/>
      <c r="Y28" s="155"/>
      <c r="Z28" s="155"/>
      <c r="AA28" s="155"/>
      <c r="AB28" s="155"/>
      <c r="AC28" s="155"/>
      <c r="AD28" s="155"/>
      <c r="AE28" s="155" t="s">
        <v>107</v>
      </c>
      <c r="AF28" s="155">
        <v>0</v>
      </c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outlineLevel="1" x14ac:dyDescent="0.2">
      <c r="A29" s="156"/>
      <c r="B29" s="165"/>
      <c r="C29" s="184" t="s">
        <v>127</v>
      </c>
      <c r="D29" s="167"/>
      <c r="E29" s="171">
        <v>-10.35</v>
      </c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6"/>
      <c r="U29" s="175"/>
      <c r="V29" s="155"/>
      <c r="W29" s="155"/>
      <c r="X29" s="155"/>
      <c r="Y29" s="155"/>
      <c r="Z29" s="155"/>
      <c r="AA29" s="155"/>
      <c r="AB29" s="155"/>
      <c r="AC29" s="155"/>
      <c r="AD29" s="155"/>
      <c r="AE29" s="155" t="s">
        <v>107</v>
      </c>
      <c r="AF29" s="155">
        <v>0</v>
      </c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outlineLevel="1" x14ac:dyDescent="0.2">
      <c r="A30" s="156"/>
      <c r="B30" s="165"/>
      <c r="C30" s="184" t="s">
        <v>128</v>
      </c>
      <c r="D30" s="167"/>
      <c r="E30" s="171">
        <v>-18.850000000000001</v>
      </c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6"/>
      <c r="U30" s="175"/>
      <c r="V30" s="155"/>
      <c r="W30" s="155"/>
      <c r="X30" s="155"/>
      <c r="Y30" s="155"/>
      <c r="Z30" s="155"/>
      <c r="AA30" s="155"/>
      <c r="AB30" s="155"/>
      <c r="AC30" s="155"/>
      <c r="AD30" s="155"/>
      <c r="AE30" s="155" t="s">
        <v>107</v>
      </c>
      <c r="AF30" s="155">
        <v>0</v>
      </c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outlineLevel="1" x14ac:dyDescent="0.2">
      <c r="A31" s="156"/>
      <c r="B31" s="165"/>
      <c r="C31" s="184" t="s">
        <v>129</v>
      </c>
      <c r="D31" s="167"/>
      <c r="E31" s="171">
        <v>-17.62</v>
      </c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6"/>
      <c r="U31" s="175"/>
      <c r="V31" s="155"/>
      <c r="W31" s="155"/>
      <c r="X31" s="155"/>
      <c r="Y31" s="155"/>
      <c r="Z31" s="155"/>
      <c r="AA31" s="155"/>
      <c r="AB31" s="155"/>
      <c r="AC31" s="155"/>
      <c r="AD31" s="155"/>
      <c r="AE31" s="155" t="s">
        <v>107</v>
      </c>
      <c r="AF31" s="155">
        <v>0</v>
      </c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outlineLevel="1" x14ac:dyDescent="0.2">
      <c r="A32" s="156"/>
      <c r="B32" s="165"/>
      <c r="C32" s="184" t="s">
        <v>130</v>
      </c>
      <c r="D32" s="167"/>
      <c r="E32" s="171">
        <v>-5.7</v>
      </c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6"/>
      <c r="U32" s="175"/>
      <c r="V32" s="155"/>
      <c r="W32" s="155"/>
      <c r="X32" s="155"/>
      <c r="Y32" s="155"/>
      <c r="Z32" s="155"/>
      <c r="AA32" s="155"/>
      <c r="AB32" s="155"/>
      <c r="AC32" s="155"/>
      <c r="AD32" s="155"/>
      <c r="AE32" s="155" t="s">
        <v>107</v>
      </c>
      <c r="AF32" s="155">
        <v>0</v>
      </c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outlineLevel="1" x14ac:dyDescent="0.2">
      <c r="A33" s="156"/>
      <c r="B33" s="165"/>
      <c r="C33" s="184" t="s">
        <v>131</v>
      </c>
      <c r="D33" s="167"/>
      <c r="E33" s="171">
        <v>-58.6</v>
      </c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6"/>
      <c r="U33" s="175"/>
      <c r="V33" s="155"/>
      <c r="W33" s="155"/>
      <c r="X33" s="155"/>
      <c r="Y33" s="155"/>
      <c r="Z33" s="155"/>
      <c r="AA33" s="155"/>
      <c r="AB33" s="155"/>
      <c r="AC33" s="155"/>
      <c r="AD33" s="155"/>
      <c r="AE33" s="155" t="s">
        <v>107</v>
      </c>
      <c r="AF33" s="155">
        <v>0</v>
      </c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outlineLevel="1" x14ac:dyDescent="0.2">
      <c r="A34" s="156"/>
      <c r="B34" s="165"/>
      <c r="C34" s="184" t="s">
        <v>132</v>
      </c>
      <c r="D34" s="167"/>
      <c r="E34" s="171">
        <v>-1.29</v>
      </c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6"/>
      <c r="U34" s="175"/>
      <c r="V34" s="155"/>
      <c r="W34" s="155"/>
      <c r="X34" s="155"/>
      <c r="Y34" s="155"/>
      <c r="Z34" s="155"/>
      <c r="AA34" s="155"/>
      <c r="AB34" s="155"/>
      <c r="AC34" s="155"/>
      <c r="AD34" s="155"/>
      <c r="AE34" s="155" t="s">
        <v>107</v>
      </c>
      <c r="AF34" s="155">
        <v>0</v>
      </c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outlineLevel="1" x14ac:dyDescent="0.2">
      <c r="A35" s="156"/>
      <c r="B35" s="165"/>
      <c r="C35" s="184" t="s">
        <v>133</v>
      </c>
      <c r="D35" s="167"/>
      <c r="E35" s="171">
        <v>-14.21</v>
      </c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6"/>
      <c r="U35" s="175"/>
      <c r="V35" s="155"/>
      <c r="W35" s="155"/>
      <c r="X35" s="155"/>
      <c r="Y35" s="155"/>
      <c r="Z35" s="155"/>
      <c r="AA35" s="155"/>
      <c r="AB35" s="155"/>
      <c r="AC35" s="155"/>
      <c r="AD35" s="155"/>
      <c r="AE35" s="155" t="s">
        <v>107</v>
      </c>
      <c r="AF35" s="155">
        <v>0</v>
      </c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outlineLevel="1" x14ac:dyDescent="0.2">
      <c r="A36" s="156"/>
      <c r="B36" s="165"/>
      <c r="C36" s="185" t="s">
        <v>134</v>
      </c>
      <c r="D36" s="168"/>
      <c r="E36" s="172">
        <v>-535.96299999999997</v>
      </c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6"/>
      <c r="U36" s="175"/>
      <c r="V36" s="155"/>
      <c r="W36" s="155"/>
      <c r="X36" s="155"/>
      <c r="Y36" s="155"/>
      <c r="Z36" s="155"/>
      <c r="AA36" s="155"/>
      <c r="AB36" s="155"/>
      <c r="AC36" s="155"/>
      <c r="AD36" s="155"/>
      <c r="AE36" s="155" t="s">
        <v>107</v>
      </c>
      <c r="AF36" s="155">
        <v>1</v>
      </c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outlineLevel="1" x14ac:dyDescent="0.2">
      <c r="A37" s="156"/>
      <c r="B37" s="165"/>
      <c r="C37" s="184" t="s">
        <v>135</v>
      </c>
      <c r="D37" s="167"/>
      <c r="E37" s="171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6"/>
      <c r="U37" s="175"/>
      <c r="V37" s="155"/>
      <c r="W37" s="155"/>
      <c r="X37" s="155"/>
      <c r="Y37" s="155"/>
      <c r="Z37" s="155"/>
      <c r="AA37" s="155"/>
      <c r="AB37" s="155"/>
      <c r="AC37" s="155"/>
      <c r="AD37" s="155"/>
      <c r="AE37" s="155" t="s">
        <v>107</v>
      </c>
      <c r="AF37" s="155">
        <v>0</v>
      </c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 x14ac:dyDescent="0.2">
      <c r="A38" s="156"/>
      <c r="B38" s="165"/>
      <c r="C38" s="184" t="s">
        <v>110</v>
      </c>
      <c r="D38" s="167"/>
      <c r="E38" s="171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6"/>
      <c r="U38" s="175"/>
      <c r="V38" s="155"/>
      <c r="W38" s="155"/>
      <c r="X38" s="155"/>
      <c r="Y38" s="155"/>
      <c r="Z38" s="155"/>
      <c r="AA38" s="155"/>
      <c r="AB38" s="155"/>
      <c r="AC38" s="155"/>
      <c r="AD38" s="155"/>
      <c r="AE38" s="155" t="s">
        <v>107</v>
      </c>
      <c r="AF38" s="155">
        <v>0</v>
      </c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ht="22.5" outlineLevel="1" x14ac:dyDescent="0.2">
      <c r="A39" s="156"/>
      <c r="B39" s="165"/>
      <c r="C39" s="184" t="s">
        <v>136</v>
      </c>
      <c r="D39" s="167"/>
      <c r="E39" s="171">
        <v>-75.733999999999995</v>
      </c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6"/>
      <c r="U39" s="175"/>
      <c r="V39" s="155"/>
      <c r="W39" s="155"/>
      <c r="X39" s="155"/>
      <c r="Y39" s="155"/>
      <c r="Z39" s="155"/>
      <c r="AA39" s="155"/>
      <c r="AB39" s="155"/>
      <c r="AC39" s="155"/>
      <c r="AD39" s="155"/>
      <c r="AE39" s="155" t="s">
        <v>107</v>
      </c>
      <c r="AF39" s="155">
        <v>0</v>
      </c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ht="22.5" outlineLevel="1" x14ac:dyDescent="0.2">
      <c r="A40" s="156"/>
      <c r="B40" s="165"/>
      <c r="C40" s="184" t="s">
        <v>137</v>
      </c>
      <c r="D40" s="167"/>
      <c r="E40" s="171">
        <v>-40.161999999999999</v>
      </c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6"/>
      <c r="U40" s="175"/>
      <c r="V40" s="155"/>
      <c r="W40" s="155"/>
      <c r="X40" s="155"/>
      <c r="Y40" s="155"/>
      <c r="Z40" s="155"/>
      <c r="AA40" s="155"/>
      <c r="AB40" s="155"/>
      <c r="AC40" s="155"/>
      <c r="AD40" s="155"/>
      <c r="AE40" s="155" t="s">
        <v>107</v>
      </c>
      <c r="AF40" s="155">
        <v>0</v>
      </c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</row>
    <row r="41" spans="1:60" ht="22.5" outlineLevel="1" x14ac:dyDescent="0.2">
      <c r="A41" s="156"/>
      <c r="B41" s="165"/>
      <c r="C41" s="184" t="s">
        <v>138</v>
      </c>
      <c r="D41" s="167"/>
      <c r="E41" s="171">
        <v>-67.584999999999994</v>
      </c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6"/>
      <c r="U41" s="175"/>
      <c r="V41" s="155"/>
      <c r="W41" s="155"/>
      <c r="X41" s="155"/>
      <c r="Y41" s="155"/>
      <c r="Z41" s="155"/>
      <c r="AA41" s="155"/>
      <c r="AB41" s="155"/>
      <c r="AC41" s="155"/>
      <c r="AD41" s="155"/>
      <c r="AE41" s="155" t="s">
        <v>107</v>
      </c>
      <c r="AF41" s="155">
        <v>0</v>
      </c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ht="22.5" outlineLevel="1" x14ac:dyDescent="0.2">
      <c r="A42" s="156"/>
      <c r="B42" s="165"/>
      <c r="C42" s="184" t="s">
        <v>139</v>
      </c>
      <c r="D42" s="167"/>
      <c r="E42" s="171">
        <v>-72.540000000000006</v>
      </c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6"/>
      <c r="U42" s="175"/>
      <c r="V42" s="155"/>
      <c r="W42" s="155"/>
      <c r="X42" s="155"/>
      <c r="Y42" s="155"/>
      <c r="Z42" s="155"/>
      <c r="AA42" s="155"/>
      <c r="AB42" s="155"/>
      <c r="AC42" s="155"/>
      <c r="AD42" s="155"/>
      <c r="AE42" s="155" t="s">
        <v>107</v>
      </c>
      <c r="AF42" s="155">
        <v>0</v>
      </c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ht="33.75" outlineLevel="1" x14ac:dyDescent="0.2">
      <c r="A43" s="156"/>
      <c r="B43" s="165"/>
      <c r="C43" s="184" t="s">
        <v>140</v>
      </c>
      <c r="D43" s="167"/>
      <c r="E43" s="171">
        <v>-78.018000000000001</v>
      </c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6"/>
      <c r="U43" s="175"/>
      <c r="V43" s="155"/>
      <c r="W43" s="155"/>
      <c r="X43" s="155"/>
      <c r="Y43" s="155"/>
      <c r="Z43" s="155"/>
      <c r="AA43" s="155"/>
      <c r="AB43" s="155"/>
      <c r="AC43" s="155"/>
      <c r="AD43" s="155"/>
      <c r="AE43" s="155" t="s">
        <v>107</v>
      </c>
      <c r="AF43" s="155">
        <v>0</v>
      </c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ht="33.75" outlineLevel="1" x14ac:dyDescent="0.2">
      <c r="A44" s="156"/>
      <c r="B44" s="165"/>
      <c r="C44" s="184" t="s">
        <v>141</v>
      </c>
      <c r="D44" s="167"/>
      <c r="E44" s="171">
        <v>-159.05000000000001</v>
      </c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6"/>
      <c r="U44" s="175"/>
      <c r="V44" s="155"/>
      <c r="W44" s="155"/>
      <c r="X44" s="155"/>
      <c r="Y44" s="155"/>
      <c r="Z44" s="155"/>
      <c r="AA44" s="155"/>
      <c r="AB44" s="155"/>
      <c r="AC44" s="155"/>
      <c r="AD44" s="155"/>
      <c r="AE44" s="155" t="s">
        <v>107</v>
      </c>
      <c r="AF44" s="155">
        <v>0</v>
      </c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ht="22.5" outlineLevel="1" x14ac:dyDescent="0.2">
      <c r="A45" s="156"/>
      <c r="B45" s="165"/>
      <c r="C45" s="184" t="s">
        <v>142</v>
      </c>
      <c r="D45" s="167"/>
      <c r="E45" s="171">
        <v>-35.795000000000002</v>
      </c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6"/>
      <c r="U45" s="175"/>
      <c r="V45" s="155"/>
      <c r="W45" s="155"/>
      <c r="X45" s="155"/>
      <c r="Y45" s="155"/>
      <c r="Z45" s="155"/>
      <c r="AA45" s="155"/>
      <c r="AB45" s="155"/>
      <c r="AC45" s="155"/>
      <c r="AD45" s="155"/>
      <c r="AE45" s="155" t="s">
        <v>107</v>
      </c>
      <c r="AF45" s="155">
        <v>0</v>
      </c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ht="33.75" outlineLevel="1" x14ac:dyDescent="0.2">
      <c r="A46" s="156"/>
      <c r="B46" s="165"/>
      <c r="C46" s="184" t="s">
        <v>143</v>
      </c>
      <c r="D46" s="167"/>
      <c r="E46" s="171">
        <v>-69.855999999999995</v>
      </c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6"/>
      <c r="U46" s="175"/>
      <c r="V46" s="155"/>
      <c r="W46" s="155"/>
      <c r="X46" s="155"/>
      <c r="Y46" s="155"/>
      <c r="Z46" s="155"/>
      <c r="AA46" s="155"/>
      <c r="AB46" s="155"/>
      <c r="AC46" s="155"/>
      <c r="AD46" s="155"/>
      <c r="AE46" s="155" t="s">
        <v>107</v>
      </c>
      <c r="AF46" s="155">
        <v>0</v>
      </c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ht="22.5" outlineLevel="1" x14ac:dyDescent="0.2">
      <c r="A47" s="156"/>
      <c r="B47" s="165"/>
      <c r="C47" s="184" t="s">
        <v>144</v>
      </c>
      <c r="D47" s="167"/>
      <c r="E47" s="171">
        <v>-72.685000000000002</v>
      </c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6"/>
      <c r="U47" s="175"/>
      <c r="V47" s="155"/>
      <c r="W47" s="155"/>
      <c r="X47" s="155"/>
      <c r="Y47" s="155"/>
      <c r="Z47" s="155"/>
      <c r="AA47" s="155"/>
      <c r="AB47" s="155"/>
      <c r="AC47" s="155"/>
      <c r="AD47" s="155"/>
      <c r="AE47" s="155" t="s">
        <v>107</v>
      </c>
      <c r="AF47" s="155">
        <v>0</v>
      </c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ht="22.5" outlineLevel="1" x14ac:dyDescent="0.2">
      <c r="A48" s="156"/>
      <c r="B48" s="165"/>
      <c r="C48" s="184" t="s">
        <v>145</v>
      </c>
      <c r="D48" s="167"/>
      <c r="E48" s="171">
        <v>-32.036999999999999</v>
      </c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6"/>
      <c r="U48" s="175"/>
      <c r="V48" s="155"/>
      <c r="W48" s="155"/>
      <c r="X48" s="155"/>
      <c r="Y48" s="155"/>
      <c r="Z48" s="155"/>
      <c r="AA48" s="155"/>
      <c r="AB48" s="155"/>
      <c r="AC48" s="155"/>
      <c r="AD48" s="155"/>
      <c r="AE48" s="155" t="s">
        <v>107</v>
      </c>
      <c r="AF48" s="155">
        <v>0</v>
      </c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 x14ac:dyDescent="0.2">
      <c r="A49" s="156"/>
      <c r="B49" s="165"/>
      <c r="C49" s="184" t="s">
        <v>146</v>
      </c>
      <c r="D49" s="167"/>
      <c r="E49" s="171">
        <v>-48.734000000000002</v>
      </c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6"/>
      <c r="U49" s="175"/>
      <c r="V49" s="155"/>
      <c r="W49" s="155"/>
      <c r="X49" s="155"/>
      <c r="Y49" s="155"/>
      <c r="Z49" s="155"/>
      <c r="AA49" s="155"/>
      <c r="AB49" s="155"/>
      <c r="AC49" s="155"/>
      <c r="AD49" s="155"/>
      <c r="AE49" s="155" t="s">
        <v>107</v>
      </c>
      <c r="AF49" s="155">
        <v>0</v>
      </c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ht="33.75" outlineLevel="1" x14ac:dyDescent="0.2">
      <c r="A50" s="156"/>
      <c r="B50" s="165"/>
      <c r="C50" s="184" t="s">
        <v>147</v>
      </c>
      <c r="D50" s="167"/>
      <c r="E50" s="171">
        <v>-115.575</v>
      </c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6"/>
      <c r="U50" s="175"/>
      <c r="V50" s="155"/>
      <c r="W50" s="155"/>
      <c r="X50" s="155"/>
      <c r="Y50" s="155"/>
      <c r="Z50" s="155"/>
      <c r="AA50" s="155"/>
      <c r="AB50" s="155"/>
      <c r="AC50" s="155"/>
      <c r="AD50" s="155"/>
      <c r="AE50" s="155" t="s">
        <v>107</v>
      </c>
      <c r="AF50" s="155">
        <v>0</v>
      </c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ht="33.75" outlineLevel="1" x14ac:dyDescent="0.2">
      <c r="A51" s="156"/>
      <c r="B51" s="165"/>
      <c r="C51" s="184" t="s">
        <v>148</v>
      </c>
      <c r="D51" s="167"/>
      <c r="E51" s="171">
        <v>-88.497</v>
      </c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6"/>
      <c r="U51" s="175"/>
      <c r="V51" s="155"/>
      <c r="W51" s="155"/>
      <c r="X51" s="155"/>
      <c r="Y51" s="155"/>
      <c r="Z51" s="155"/>
      <c r="AA51" s="155"/>
      <c r="AB51" s="155"/>
      <c r="AC51" s="155"/>
      <c r="AD51" s="155"/>
      <c r="AE51" s="155" t="s">
        <v>107</v>
      </c>
      <c r="AF51" s="155">
        <v>0</v>
      </c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ht="22.5" outlineLevel="1" x14ac:dyDescent="0.2">
      <c r="A52" s="156"/>
      <c r="B52" s="165"/>
      <c r="C52" s="184" t="s">
        <v>149</v>
      </c>
      <c r="D52" s="167"/>
      <c r="E52" s="171">
        <v>-92.331000000000003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6"/>
      <c r="U52" s="175"/>
      <c r="V52" s="155"/>
      <c r="W52" s="155"/>
      <c r="X52" s="155"/>
      <c r="Y52" s="155"/>
      <c r="Z52" s="155"/>
      <c r="AA52" s="155"/>
      <c r="AB52" s="155"/>
      <c r="AC52" s="155"/>
      <c r="AD52" s="155"/>
      <c r="AE52" s="155" t="s">
        <v>107</v>
      </c>
      <c r="AF52" s="155">
        <v>0</v>
      </c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outlineLevel="1" x14ac:dyDescent="0.2">
      <c r="A53" s="156"/>
      <c r="B53" s="165"/>
      <c r="C53" s="184" t="s">
        <v>150</v>
      </c>
      <c r="D53" s="167"/>
      <c r="E53" s="171">
        <v>-9.2940000000000005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6"/>
      <c r="U53" s="175"/>
      <c r="V53" s="155"/>
      <c r="W53" s="155"/>
      <c r="X53" s="155"/>
      <c r="Y53" s="155"/>
      <c r="Z53" s="155"/>
      <c r="AA53" s="155"/>
      <c r="AB53" s="155"/>
      <c r="AC53" s="155"/>
      <c r="AD53" s="155"/>
      <c r="AE53" s="155" t="s">
        <v>107</v>
      </c>
      <c r="AF53" s="155">
        <v>0</v>
      </c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ht="22.5" outlineLevel="1" x14ac:dyDescent="0.2">
      <c r="A54" s="156"/>
      <c r="B54" s="165"/>
      <c r="C54" s="184" t="s">
        <v>151</v>
      </c>
      <c r="D54" s="167"/>
      <c r="E54" s="171">
        <v>-60.758000000000003</v>
      </c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6"/>
      <c r="U54" s="175"/>
      <c r="V54" s="155"/>
      <c r="W54" s="155"/>
      <c r="X54" s="155"/>
      <c r="Y54" s="155"/>
      <c r="Z54" s="155"/>
      <c r="AA54" s="155"/>
      <c r="AB54" s="155"/>
      <c r="AC54" s="155"/>
      <c r="AD54" s="155"/>
      <c r="AE54" s="155" t="s">
        <v>107</v>
      </c>
      <c r="AF54" s="155">
        <v>0</v>
      </c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ht="22.5" outlineLevel="1" x14ac:dyDescent="0.2">
      <c r="A55" s="156"/>
      <c r="B55" s="165"/>
      <c r="C55" s="184" t="s">
        <v>152</v>
      </c>
      <c r="D55" s="167"/>
      <c r="E55" s="171">
        <v>-58.636000000000003</v>
      </c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6"/>
      <c r="U55" s="175"/>
      <c r="V55" s="155"/>
      <c r="W55" s="155"/>
      <c r="X55" s="155"/>
      <c r="Y55" s="155"/>
      <c r="Z55" s="155"/>
      <c r="AA55" s="155"/>
      <c r="AB55" s="155"/>
      <c r="AC55" s="155"/>
      <c r="AD55" s="155"/>
      <c r="AE55" s="155" t="s">
        <v>107</v>
      </c>
      <c r="AF55" s="155">
        <v>0</v>
      </c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ht="22.5" outlineLevel="1" x14ac:dyDescent="0.2">
      <c r="A56" s="156"/>
      <c r="B56" s="165"/>
      <c r="C56" s="184" t="s">
        <v>153</v>
      </c>
      <c r="D56" s="167"/>
      <c r="E56" s="171">
        <v>-53.353999999999999</v>
      </c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6"/>
      <c r="U56" s="175"/>
      <c r="V56" s="155"/>
      <c r="W56" s="155"/>
      <c r="X56" s="155"/>
      <c r="Y56" s="155"/>
      <c r="Z56" s="155"/>
      <c r="AA56" s="155"/>
      <c r="AB56" s="155"/>
      <c r="AC56" s="155"/>
      <c r="AD56" s="155"/>
      <c r="AE56" s="155" t="s">
        <v>107</v>
      </c>
      <c r="AF56" s="155">
        <v>0</v>
      </c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outlineLevel="1" x14ac:dyDescent="0.2">
      <c r="A57" s="156"/>
      <c r="B57" s="165"/>
      <c r="C57" s="184" t="s">
        <v>154</v>
      </c>
      <c r="D57" s="167"/>
      <c r="E57" s="171">
        <v>-44.695999999999998</v>
      </c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6"/>
      <c r="U57" s="175"/>
      <c r="V57" s="155"/>
      <c r="W57" s="155"/>
      <c r="X57" s="155"/>
      <c r="Y57" s="155"/>
      <c r="Z57" s="155"/>
      <c r="AA57" s="155"/>
      <c r="AB57" s="155"/>
      <c r="AC57" s="155"/>
      <c r="AD57" s="155"/>
      <c r="AE57" s="155" t="s">
        <v>107</v>
      </c>
      <c r="AF57" s="155">
        <v>0</v>
      </c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ht="22.5" outlineLevel="1" x14ac:dyDescent="0.2">
      <c r="A58" s="156"/>
      <c r="B58" s="165"/>
      <c r="C58" s="184" t="s">
        <v>155</v>
      </c>
      <c r="D58" s="167"/>
      <c r="E58" s="171">
        <v>-70.819999999999993</v>
      </c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6"/>
      <c r="U58" s="175"/>
      <c r="V58" s="155"/>
      <c r="W58" s="155"/>
      <c r="X58" s="155"/>
      <c r="Y58" s="155"/>
      <c r="Z58" s="155"/>
      <c r="AA58" s="155"/>
      <c r="AB58" s="155"/>
      <c r="AC58" s="155"/>
      <c r="AD58" s="155"/>
      <c r="AE58" s="155" t="s">
        <v>107</v>
      </c>
      <c r="AF58" s="155">
        <v>0</v>
      </c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 x14ac:dyDescent="0.2">
      <c r="A59" s="156"/>
      <c r="B59" s="165"/>
      <c r="C59" s="184" t="s">
        <v>156</v>
      </c>
      <c r="D59" s="167"/>
      <c r="E59" s="171">
        <v>-58.603000000000002</v>
      </c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6"/>
      <c r="U59" s="175"/>
      <c r="V59" s="155"/>
      <c r="W59" s="155"/>
      <c r="X59" s="155"/>
      <c r="Y59" s="155"/>
      <c r="Z59" s="155"/>
      <c r="AA59" s="155"/>
      <c r="AB59" s="155"/>
      <c r="AC59" s="155"/>
      <c r="AD59" s="155"/>
      <c r="AE59" s="155" t="s">
        <v>107</v>
      </c>
      <c r="AF59" s="155">
        <v>0</v>
      </c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 x14ac:dyDescent="0.2">
      <c r="A60" s="156"/>
      <c r="B60" s="165"/>
      <c r="C60" s="184" t="s">
        <v>157</v>
      </c>
      <c r="D60" s="167"/>
      <c r="E60" s="171">
        <v>-36.49</v>
      </c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6"/>
      <c r="U60" s="175"/>
      <c r="V60" s="155"/>
      <c r="W60" s="155"/>
      <c r="X60" s="155"/>
      <c r="Y60" s="155"/>
      <c r="Z60" s="155"/>
      <c r="AA60" s="155"/>
      <c r="AB60" s="155"/>
      <c r="AC60" s="155"/>
      <c r="AD60" s="155"/>
      <c r="AE60" s="155" t="s">
        <v>107</v>
      </c>
      <c r="AF60" s="155">
        <v>0</v>
      </c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outlineLevel="1" x14ac:dyDescent="0.2">
      <c r="A61" s="156"/>
      <c r="B61" s="165"/>
      <c r="C61" s="184" t="s">
        <v>158</v>
      </c>
      <c r="D61" s="167"/>
      <c r="E61" s="171">
        <v>-72.709999999999994</v>
      </c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6"/>
      <c r="U61" s="175"/>
      <c r="V61" s="155"/>
      <c r="W61" s="155"/>
      <c r="X61" s="155"/>
      <c r="Y61" s="155"/>
      <c r="Z61" s="155"/>
      <c r="AA61" s="155"/>
      <c r="AB61" s="155"/>
      <c r="AC61" s="155"/>
      <c r="AD61" s="155"/>
      <c r="AE61" s="155" t="s">
        <v>107</v>
      </c>
      <c r="AF61" s="155">
        <v>0</v>
      </c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 x14ac:dyDescent="0.2">
      <c r="A62" s="156"/>
      <c r="B62" s="165"/>
      <c r="C62" s="184" t="s">
        <v>159</v>
      </c>
      <c r="D62" s="167"/>
      <c r="E62" s="171">
        <v>-9.8849999999999998</v>
      </c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6"/>
      <c r="U62" s="175"/>
      <c r="V62" s="155"/>
      <c r="W62" s="155"/>
      <c r="X62" s="155"/>
      <c r="Y62" s="155"/>
      <c r="Z62" s="155"/>
      <c r="AA62" s="155"/>
      <c r="AB62" s="155"/>
      <c r="AC62" s="155"/>
      <c r="AD62" s="155"/>
      <c r="AE62" s="155" t="s">
        <v>107</v>
      </c>
      <c r="AF62" s="155">
        <v>0</v>
      </c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outlineLevel="1" x14ac:dyDescent="0.2">
      <c r="A63" s="156"/>
      <c r="B63" s="165"/>
      <c r="C63" s="184" t="s">
        <v>160</v>
      </c>
      <c r="D63" s="167"/>
      <c r="E63" s="171">
        <v>-57.93</v>
      </c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6"/>
      <c r="U63" s="175"/>
      <c r="V63" s="155"/>
      <c r="W63" s="155"/>
      <c r="X63" s="155"/>
      <c r="Y63" s="155"/>
      <c r="Z63" s="155"/>
      <c r="AA63" s="155"/>
      <c r="AB63" s="155"/>
      <c r="AC63" s="155"/>
      <c r="AD63" s="155"/>
      <c r="AE63" s="155" t="s">
        <v>107</v>
      </c>
      <c r="AF63" s="155">
        <v>0</v>
      </c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 x14ac:dyDescent="0.2">
      <c r="A64" s="156"/>
      <c r="B64" s="165"/>
      <c r="C64" s="185" t="s">
        <v>134</v>
      </c>
      <c r="D64" s="168"/>
      <c r="E64" s="172">
        <v>-1581.7750000000001</v>
      </c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6"/>
      <c r="U64" s="175"/>
      <c r="V64" s="155"/>
      <c r="W64" s="155"/>
      <c r="X64" s="155"/>
      <c r="Y64" s="155"/>
      <c r="Z64" s="155"/>
      <c r="AA64" s="155"/>
      <c r="AB64" s="155"/>
      <c r="AC64" s="155"/>
      <c r="AD64" s="155"/>
      <c r="AE64" s="155" t="s">
        <v>107</v>
      </c>
      <c r="AF64" s="155">
        <v>1</v>
      </c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 x14ac:dyDescent="0.2">
      <c r="A65" s="156"/>
      <c r="B65" s="165"/>
      <c r="C65" s="184" t="s">
        <v>161</v>
      </c>
      <c r="D65" s="167"/>
      <c r="E65" s="171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6"/>
      <c r="U65" s="175"/>
      <c r="V65" s="155"/>
      <c r="W65" s="155"/>
      <c r="X65" s="155"/>
      <c r="Y65" s="155"/>
      <c r="Z65" s="155"/>
      <c r="AA65" s="155"/>
      <c r="AB65" s="155"/>
      <c r="AC65" s="155"/>
      <c r="AD65" s="155"/>
      <c r="AE65" s="155" t="s">
        <v>107</v>
      </c>
      <c r="AF65" s="155">
        <v>0</v>
      </c>
      <c r="AG65" s="155"/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 x14ac:dyDescent="0.2">
      <c r="A66" s="156"/>
      <c r="B66" s="165"/>
      <c r="C66" s="184" t="s">
        <v>162</v>
      </c>
      <c r="D66" s="167"/>
      <c r="E66" s="171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6"/>
      <c r="U66" s="175"/>
      <c r="V66" s="155"/>
      <c r="W66" s="155"/>
      <c r="X66" s="155"/>
      <c r="Y66" s="155"/>
      <c r="Z66" s="155"/>
      <c r="AA66" s="155"/>
      <c r="AB66" s="155"/>
      <c r="AC66" s="155"/>
      <c r="AD66" s="155"/>
      <c r="AE66" s="155" t="s">
        <v>107</v>
      </c>
      <c r="AF66" s="155">
        <v>0</v>
      </c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ht="33.75" outlineLevel="1" x14ac:dyDescent="0.2">
      <c r="A67" s="156"/>
      <c r="B67" s="165"/>
      <c r="C67" s="184" t="s">
        <v>163</v>
      </c>
      <c r="D67" s="167"/>
      <c r="E67" s="171">
        <v>77.5</v>
      </c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6"/>
      <c r="U67" s="175"/>
      <c r="V67" s="155"/>
      <c r="W67" s="155"/>
      <c r="X67" s="155"/>
      <c r="Y67" s="155"/>
      <c r="Z67" s="155"/>
      <c r="AA67" s="155"/>
      <c r="AB67" s="155"/>
      <c r="AC67" s="155"/>
      <c r="AD67" s="155"/>
      <c r="AE67" s="155" t="s">
        <v>107</v>
      </c>
      <c r="AF67" s="155">
        <v>0</v>
      </c>
      <c r="AG67" s="155"/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</row>
    <row r="68" spans="1:60" ht="45" outlineLevel="1" x14ac:dyDescent="0.2">
      <c r="A68" s="156"/>
      <c r="B68" s="165"/>
      <c r="C68" s="184" t="s">
        <v>164</v>
      </c>
      <c r="D68" s="167"/>
      <c r="E68" s="171">
        <v>209.34399999999999</v>
      </c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6"/>
      <c r="U68" s="175"/>
      <c r="V68" s="155"/>
      <c r="W68" s="155"/>
      <c r="X68" s="155"/>
      <c r="Y68" s="155"/>
      <c r="Z68" s="155"/>
      <c r="AA68" s="155"/>
      <c r="AB68" s="155"/>
      <c r="AC68" s="155"/>
      <c r="AD68" s="155"/>
      <c r="AE68" s="155" t="s">
        <v>107</v>
      </c>
      <c r="AF68" s="155">
        <v>0</v>
      </c>
      <c r="AG68" s="155"/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outlineLevel="1" x14ac:dyDescent="0.2">
      <c r="A69" s="156"/>
      <c r="B69" s="165"/>
      <c r="C69" s="185" t="s">
        <v>134</v>
      </c>
      <c r="D69" s="168"/>
      <c r="E69" s="172">
        <v>286.84399999999999</v>
      </c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6"/>
      <c r="U69" s="175"/>
      <c r="V69" s="155"/>
      <c r="W69" s="155"/>
      <c r="X69" s="155"/>
      <c r="Y69" s="155"/>
      <c r="Z69" s="155"/>
      <c r="AA69" s="155"/>
      <c r="AB69" s="155"/>
      <c r="AC69" s="155"/>
      <c r="AD69" s="155"/>
      <c r="AE69" s="155" t="s">
        <v>107</v>
      </c>
      <c r="AF69" s="155">
        <v>1</v>
      </c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outlineLevel="1" x14ac:dyDescent="0.2">
      <c r="A70" s="156"/>
      <c r="B70" s="165"/>
      <c r="C70" s="184" t="s">
        <v>165</v>
      </c>
      <c r="D70" s="167"/>
      <c r="E70" s="171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6"/>
      <c r="U70" s="175"/>
      <c r="V70" s="155"/>
      <c r="W70" s="155"/>
      <c r="X70" s="155"/>
      <c r="Y70" s="155"/>
      <c r="Z70" s="155"/>
      <c r="AA70" s="155"/>
      <c r="AB70" s="155"/>
      <c r="AC70" s="155"/>
      <c r="AD70" s="155"/>
      <c r="AE70" s="155" t="s">
        <v>107</v>
      </c>
      <c r="AF70" s="155">
        <v>0</v>
      </c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outlineLevel="1" x14ac:dyDescent="0.2">
      <c r="A71" s="156"/>
      <c r="B71" s="165"/>
      <c r="C71" s="184" t="s">
        <v>166</v>
      </c>
      <c r="D71" s="167"/>
      <c r="E71" s="171">
        <v>19.931999999999999</v>
      </c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6"/>
      <c r="U71" s="175"/>
      <c r="V71" s="155"/>
      <c r="W71" s="155"/>
      <c r="X71" s="155"/>
      <c r="Y71" s="155"/>
      <c r="Z71" s="155"/>
      <c r="AA71" s="155"/>
      <c r="AB71" s="155"/>
      <c r="AC71" s="155"/>
      <c r="AD71" s="155"/>
      <c r="AE71" s="155" t="s">
        <v>107</v>
      </c>
      <c r="AF71" s="155">
        <v>0</v>
      </c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ht="22.5" outlineLevel="1" x14ac:dyDescent="0.2">
      <c r="A72" s="156"/>
      <c r="B72" s="165"/>
      <c r="C72" s="184" t="s">
        <v>167</v>
      </c>
      <c r="D72" s="167"/>
      <c r="E72" s="171">
        <v>49.667999999999999</v>
      </c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6"/>
      <c r="U72" s="175"/>
      <c r="V72" s="155"/>
      <c r="W72" s="155"/>
      <c r="X72" s="155"/>
      <c r="Y72" s="155"/>
      <c r="Z72" s="155"/>
      <c r="AA72" s="155"/>
      <c r="AB72" s="155"/>
      <c r="AC72" s="155"/>
      <c r="AD72" s="155"/>
      <c r="AE72" s="155" t="s">
        <v>107</v>
      </c>
      <c r="AF72" s="155">
        <v>0</v>
      </c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outlineLevel="1" x14ac:dyDescent="0.2">
      <c r="A73" s="156"/>
      <c r="B73" s="165"/>
      <c r="C73" s="185" t="s">
        <v>134</v>
      </c>
      <c r="D73" s="168"/>
      <c r="E73" s="172">
        <v>69.599999999999994</v>
      </c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6"/>
      <c r="U73" s="175"/>
      <c r="V73" s="155"/>
      <c r="W73" s="155"/>
      <c r="X73" s="155"/>
      <c r="Y73" s="155"/>
      <c r="Z73" s="155"/>
      <c r="AA73" s="155"/>
      <c r="AB73" s="155"/>
      <c r="AC73" s="155"/>
      <c r="AD73" s="155"/>
      <c r="AE73" s="155" t="s">
        <v>107</v>
      </c>
      <c r="AF73" s="155">
        <v>1</v>
      </c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 x14ac:dyDescent="0.2">
      <c r="A74" s="156">
        <v>2</v>
      </c>
      <c r="B74" s="165" t="s">
        <v>168</v>
      </c>
      <c r="C74" s="183" t="s">
        <v>169</v>
      </c>
      <c r="D74" s="166" t="s">
        <v>170</v>
      </c>
      <c r="E74" s="170">
        <v>208.44399999999999</v>
      </c>
      <c r="F74" s="175">
        <v>35</v>
      </c>
      <c r="G74" s="175">
        <v>7295.54</v>
      </c>
      <c r="H74" s="175">
        <v>0</v>
      </c>
      <c r="I74" s="175">
        <f>ROUND(E74*H74,2)</f>
        <v>0</v>
      </c>
      <c r="J74" s="175">
        <v>35</v>
      </c>
      <c r="K74" s="175">
        <f>ROUND(E74*J74,2)</f>
        <v>7295.54</v>
      </c>
      <c r="L74" s="175">
        <v>21</v>
      </c>
      <c r="M74" s="175">
        <f>G74*(1+L74/100)</f>
        <v>8827.6034</v>
      </c>
      <c r="N74" s="175">
        <v>0</v>
      </c>
      <c r="O74" s="175">
        <f>ROUND(E74*N74,2)</f>
        <v>0</v>
      </c>
      <c r="P74" s="175">
        <v>0</v>
      </c>
      <c r="Q74" s="175">
        <f>ROUND(E74*P74,2)</f>
        <v>0</v>
      </c>
      <c r="R74" s="175"/>
      <c r="S74" s="175"/>
      <c r="T74" s="176">
        <v>0</v>
      </c>
      <c r="U74" s="175">
        <f>ROUND(E74*T74,2)</f>
        <v>0</v>
      </c>
      <c r="V74" s="155"/>
      <c r="W74" s="155"/>
      <c r="X74" s="155"/>
      <c r="Y74" s="155"/>
      <c r="Z74" s="155"/>
      <c r="AA74" s="155"/>
      <c r="AB74" s="155"/>
      <c r="AC74" s="155"/>
      <c r="AD74" s="155"/>
      <c r="AE74" s="155" t="s">
        <v>171</v>
      </c>
      <c r="AF74" s="155"/>
      <c r="AG74" s="155"/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 outlineLevel="1" x14ac:dyDescent="0.2">
      <c r="A75" s="156"/>
      <c r="B75" s="165"/>
      <c r="C75" s="184" t="s">
        <v>172</v>
      </c>
      <c r="D75" s="167"/>
      <c r="E75" s="171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6"/>
      <c r="U75" s="175"/>
      <c r="V75" s="155"/>
      <c r="W75" s="155"/>
      <c r="X75" s="155"/>
      <c r="Y75" s="155"/>
      <c r="Z75" s="155"/>
      <c r="AA75" s="155"/>
      <c r="AB75" s="155"/>
      <c r="AC75" s="155"/>
      <c r="AD75" s="155"/>
      <c r="AE75" s="155" t="s">
        <v>107</v>
      </c>
      <c r="AF75" s="155">
        <v>0</v>
      </c>
      <c r="AG75" s="155"/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</row>
    <row r="76" spans="1:60" outlineLevel="1" x14ac:dyDescent="0.2">
      <c r="A76" s="156"/>
      <c r="B76" s="165"/>
      <c r="C76" s="184" t="s">
        <v>173</v>
      </c>
      <c r="D76" s="167"/>
      <c r="E76" s="171">
        <v>23.3</v>
      </c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6"/>
      <c r="U76" s="175"/>
      <c r="V76" s="155"/>
      <c r="W76" s="155"/>
      <c r="X76" s="155"/>
      <c r="Y76" s="155"/>
      <c r="Z76" s="155"/>
      <c r="AA76" s="155"/>
      <c r="AB76" s="155"/>
      <c r="AC76" s="155"/>
      <c r="AD76" s="155"/>
      <c r="AE76" s="155" t="s">
        <v>107</v>
      </c>
      <c r="AF76" s="155">
        <v>0</v>
      </c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ht="33.75" outlineLevel="1" x14ac:dyDescent="0.2">
      <c r="A77" s="156"/>
      <c r="B77" s="165"/>
      <c r="C77" s="184" t="s">
        <v>174</v>
      </c>
      <c r="D77" s="167"/>
      <c r="E77" s="171">
        <v>88.497</v>
      </c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6"/>
      <c r="U77" s="175"/>
      <c r="V77" s="155"/>
      <c r="W77" s="155"/>
      <c r="X77" s="155"/>
      <c r="Y77" s="155"/>
      <c r="Z77" s="155"/>
      <c r="AA77" s="155"/>
      <c r="AB77" s="155"/>
      <c r="AC77" s="155"/>
      <c r="AD77" s="155"/>
      <c r="AE77" s="155" t="s">
        <v>107</v>
      </c>
      <c r="AF77" s="155">
        <v>0</v>
      </c>
      <c r="AG77" s="155"/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ht="33.75" outlineLevel="1" x14ac:dyDescent="0.2">
      <c r="A78" s="156"/>
      <c r="B78" s="165"/>
      <c r="C78" s="184" t="s">
        <v>175</v>
      </c>
      <c r="D78" s="167"/>
      <c r="E78" s="171">
        <v>96.647000000000006</v>
      </c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6"/>
      <c r="U78" s="175"/>
      <c r="V78" s="155"/>
      <c r="W78" s="155"/>
      <c r="X78" s="155"/>
      <c r="Y78" s="155"/>
      <c r="Z78" s="155"/>
      <c r="AA78" s="155"/>
      <c r="AB78" s="155"/>
      <c r="AC78" s="155"/>
      <c r="AD78" s="155"/>
      <c r="AE78" s="155" t="s">
        <v>107</v>
      </c>
      <c r="AF78" s="155">
        <v>0</v>
      </c>
      <c r="AG78" s="155"/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outlineLevel="1" x14ac:dyDescent="0.2">
      <c r="A79" s="156">
        <v>3</v>
      </c>
      <c r="B79" s="165" t="s">
        <v>176</v>
      </c>
      <c r="C79" s="183" t="s">
        <v>177</v>
      </c>
      <c r="D79" s="166" t="s">
        <v>170</v>
      </c>
      <c r="E79" s="170">
        <v>127.691</v>
      </c>
      <c r="F79" s="175">
        <v>37</v>
      </c>
      <c r="G79" s="175">
        <v>4724.57</v>
      </c>
      <c r="H79" s="175">
        <v>0</v>
      </c>
      <c r="I79" s="175">
        <f>ROUND(E79*H79,2)</f>
        <v>0</v>
      </c>
      <c r="J79" s="175">
        <v>37</v>
      </c>
      <c r="K79" s="175">
        <f>ROUND(E79*J79,2)</f>
        <v>4724.57</v>
      </c>
      <c r="L79" s="175">
        <v>21</v>
      </c>
      <c r="M79" s="175">
        <f>G79*(1+L79/100)</f>
        <v>5716.7296999999999</v>
      </c>
      <c r="N79" s="175">
        <v>0</v>
      </c>
      <c r="O79" s="175">
        <f>ROUND(E79*N79,2)</f>
        <v>0</v>
      </c>
      <c r="P79" s="175">
        <v>0</v>
      </c>
      <c r="Q79" s="175">
        <f>ROUND(E79*P79,2)</f>
        <v>0</v>
      </c>
      <c r="R79" s="175"/>
      <c r="S79" s="175"/>
      <c r="T79" s="176">
        <v>0</v>
      </c>
      <c r="U79" s="175">
        <f>ROUND(E79*T79,2)</f>
        <v>0</v>
      </c>
      <c r="V79" s="155"/>
      <c r="W79" s="155"/>
      <c r="X79" s="155"/>
      <c r="Y79" s="155"/>
      <c r="Z79" s="155"/>
      <c r="AA79" s="155"/>
      <c r="AB79" s="155"/>
      <c r="AC79" s="155"/>
      <c r="AD79" s="155"/>
      <c r="AE79" s="155" t="s">
        <v>171</v>
      </c>
      <c r="AF79" s="155"/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 x14ac:dyDescent="0.2">
      <c r="A80" s="156"/>
      <c r="B80" s="165"/>
      <c r="C80" s="184" t="s">
        <v>109</v>
      </c>
      <c r="D80" s="167"/>
      <c r="E80" s="171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6"/>
      <c r="U80" s="175"/>
      <c r="V80" s="155"/>
      <c r="W80" s="155"/>
      <c r="X80" s="155"/>
      <c r="Y80" s="155"/>
      <c r="Z80" s="155"/>
      <c r="AA80" s="155"/>
      <c r="AB80" s="155"/>
      <c r="AC80" s="155"/>
      <c r="AD80" s="155"/>
      <c r="AE80" s="155" t="s">
        <v>107</v>
      </c>
      <c r="AF80" s="155">
        <v>0</v>
      </c>
      <c r="AG80" s="155"/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outlineLevel="1" x14ac:dyDescent="0.2">
      <c r="A81" s="156"/>
      <c r="B81" s="165"/>
      <c r="C81" s="184" t="s">
        <v>110</v>
      </c>
      <c r="D81" s="167"/>
      <c r="E81" s="171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6"/>
      <c r="U81" s="175"/>
      <c r="V81" s="155"/>
      <c r="W81" s="155"/>
      <c r="X81" s="155"/>
      <c r="Y81" s="155"/>
      <c r="Z81" s="155"/>
      <c r="AA81" s="155"/>
      <c r="AB81" s="155"/>
      <c r="AC81" s="155"/>
      <c r="AD81" s="155"/>
      <c r="AE81" s="155" t="s">
        <v>107</v>
      </c>
      <c r="AF81" s="155">
        <v>0</v>
      </c>
      <c r="AG81" s="155"/>
      <c r="AH81" s="155"/>
      <c r="AI81" s="155"/>
      <c r="AJ81" s="155"/>
      <c r="AK81" s="155"/>
      <c r="AL81" s="155"/>
      <c r="AM81" s="155"/>
      <c r="AN81" s="155"/>
      <c r="AO81" s="155"/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  <c r="BH81" s="155"/>
    </row>
    <row r="82" spans="1:60" outlineLevel="1" x14ac:dyDescent="0.2">
      <c r="A82" s="156"/>
      <c r="B82" s="165"/>
      <c r="C82" s="184" t="s">
        <v>173</v>
      </c>
      <c r="D82" s="167"/>
      <c r="E82" s="171">
        <v>23.3</v>
      </c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6"/>
      <c r="U82" s="175"/>
      <c r="V82" s="155"/>
      <c r="W82" s="155"/>
      <c r="X82" s="155"/>
      <c r="Y82" s="155"/>
      <c r="Z82" s="155"/>
      <c r="AA82" s="155"/>
      <c r="AB82" s="155"/>
      <c r="AC82" s="155"/>
      <c r="AD82" s="155"/>
      <c r="AE82" s="155" t="s">
        <v>107</v>
      </c>
      <c r="AF82" s="155">
        <v>0</v>
      </c>
      <c r="AG82" s="155"/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outlineLevel="1" x14ac:dyDescent="0.2">
      <c r="A83" s="156"/>
      <c r="B83" s="165"/>
      <c r="C83" s="184" t="s">
        <v>178</v>
      </c>
      <c r="D83" s="167"/>
      <c r="E83" s="171">
        <v>40.29</v>
      </c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6"/>
      <c r="U83" s="175"/>
      <c r="V83" s="155"/>
      <c r="W83" s="155"/>
      <c r="X83" s="155"/>
      <c r="Y83" s="155"/>
      <c r="Z83" s="155"/>
      <c r="AA83" s="155"/>
      <c r="AB83" s="155"/>
      <c r="AC83" s="155"/>
      <c r="AD83" s="155"/>
      <c r="AE83" s="155" t="s">
        <v>107</v>
      </c>
      <c r="AF83" s="155">
        <v>0</v>
      </c>
      <c r="AG83" s="155"/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</row>
    <row r="84" spans="1:60" outlineLevel="1" x14ac:dyDescent="0.2">
      <c r="A84" s="156"/>
      <c r="B84" s="165"/>
      <c r="C84" s="184" t="s">
        <v>179</v>
      </c>
      <c r="D84" s="167"/>
      <c r="E84" s="171">
        <v>64.100999999999999</v>
      </c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6"/>
      <c r="U84" s="175"/>
      <c r="V84" s="155"/>
      <c r="W84" s="155"/>
      <c r="X84" s="155"/>
      <c r="Y84" s="155"/>
      <c r="Z84" s="155"/>
      <c r="AA84" s="155"/>
      <c r="AB84" s="155"/>
      <c r="AC84" s="155"/>
      <c r="AD84" s="155"/>
      <c r="AE84" s="155" t="s">
        <v>107</v>
      </c>
      <c r="AF84" s="155">
        <v>0</v>
      </c>
      <c r="AG84" s="155"/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ht="22.5" outlineLevel="1" x14ac:dyDescent="0.2">
      <c r="A85" s="156">
        <v>4</v>
      </c>
      <c r="B85" s="165" t="s">
        <v>180</v>
      </c>
      <c r="C85" s="183" t="s">
        <v>181</v>
      </c>
      <c r="D85" s="166" t="s">
        <v>170</v>
      </c>
      <c r="E85" s="170">
        <v>169.7852</v>
      </c>
      <c r="F85" s="175">
        <v>1570</v>
      </c>
      <c r="G85" s="175">
        <v>266562.76</v>
      </c>
      <c r="H85" s="175">
        <v>0</v>
      </c>
      <c r="I85" s="175">
        <f>ROUND(E85*H85,2)</f>
        <v>0</v>
      </c>
      <c r="J85" s="175">
        <v>1570</v>
      </c>
      <c r="K85" s="175">
        <f>ROUND(E85*J85,2)</f>
        <v>266562.76</v>
      </c>
      <c r="L85" s="175">
        <v>21</v>
      </c>
      <c r="M85" s="175">
        <f>G85*(1+L85/100)</f>
        <v>322540.93959999998</v>
      </c>
      <c r="N85" s="175">
        <v>0</v>
      </c>
      <c r="O85" s="175">
        <f>ROUND(E85*N85,2)</f>
        <v>0</v>
      </c>
      <c r="P85" s="175">
        <v>0</v>
      </c>
      <c r="Q85" s="175">
        <f>ROUND(E85*P85,2)</f>
        <v>0</v>
      </c>
      <c r="R85" s="175"/>
      <c r="S85" s="175"/>
      <c r="T85" s="176">
        <v>0</v>
      </c>
      <c r="U85" s="175">
        <f>ROUND(E85*T85,2)</f>
        <v>0</v>
      </c>
      <c r="V85" s="155"/>
      <c r="W85" s="155"/>
      <c r="X85" s="155"/>
      <c r="Y85" s="155"/>
      <c r="Z85" s="155"/>
      <c r="AA85" s="155"/>
      <c r="AB85" s="155"/>
      <c r="AC85" s="155"/>
      <c r="AD85" s="155"/>
      <c r="AE85" s="155" t="s">
        <v>171</v>
      </c>
      <c r="AF85" s="155"/>
      <c r="AG85" s="155"/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outlineLevel="1" x14ac:dyDescent="0.2">
      <c r="A86" s="156"/>
      <c r="B86" s="165"/>
      <c r="C86" s="184" t="s">
        <v>172</v>
      </c>
      <c r="D86" s="167"/>
      <c r="E86" s="171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6"/>
      <c r="U86" s="175"/>
      <c r="V86" s="155"/>
      <c r="W86" s="155"/>
      <c r="X86" s="155"/>
      <c r="Y86" s="155"/>
      <c r="Z86" s="155"/>
      <c r="AA86" s="155"/>
      <c r="AB86" s="155"/>
      <c r="AC86" s="155"/>
      <c r="AD86" s="155"/>
      <c r="AE86" s="155" t="s">
        <v>107</v>
      </c>
      <c r="AF86" s="155">
        <v>0</v>
      </c>
      <c r="AG86" s="155"/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ht="33.75" outlineLevel="1" x14ac:dyDescent="0.2">
      <c r="A87" s="156"/>
      <c r="B87" s="165"/>
      <c r="C87" s="184" t="s">
        <v>182</v>
      </c>
      <c r="D87" s="167"/>
      <c r="E87" s="171">
        <v>23.3</v>
      </c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6"/>
      <c r="U87" s="175"/>
      <c r="V87" s="155"/>
      <c r="W87" s="155"/>
      <c r="X87" s="155"/>
      <c r="Y87" s="155"/>
      <c r="Z87" s="155"/>
      <c r="AA87" s="155"/>
      <c r="AB87" s="155"/>
      <c r="AC87" s="155"/>
      <c r="AD87" s="155"/>
      <c r="AE87" s="155" t="s">
        <v>107</v>
      </c>
      <c r="AF87" s="155">
        <v>0</v>
      </c>
      <c r="AG87" s="155"/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ht="45" outlineLevel="1" x14ac:dyDescent="0.2">
      <c r="A88" s="156"/>
      <c r="B88" s="165"/>
      <c r="C88" s="184" t="s">
        <v>183</v>
      </c>
      <c r="D88" s="167"/>
      <c r="E88" s="171">
        <v>88.497</v>
      </c>
      <c r="F88" s="175"/>
      <c r="G88" s="175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6"/>
      <c r="U88" s="175"/>
      <c r="V88" s="155"/>
      <c r="W88" s="155"/>
      <c r="X88" s="155"/>
      <c r="Y88" s="155"/>
      <c r="Z88" s="155"/>
      <c r="AA88" s="155"/>
      <c r="AB88" s="155"/>
      <c r="AC88" s="155"/>
      <c r="AD88" s="155"/>
      <c r="AE88" s="155" t="s">
        <v>107</v>
      </c>
      <c r="AF88" s="155">
        <v>0</v>
      </c>
      <c r="AG88" s="155"/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outlineLevel="1" x14ac:dyDescent="0.2">
      <c r="A89" s="156"/>
      <c r="B89" s="165"/>
      <c r="C89" s="185" t="s">
        <v>134</v>
      </c>
      <c r="D89" s="168"/>
      <c r="E89" s="172">
        <v>111.797</v>
      </c>
      <c r="F89" s="175"/>
      <c r="G89" s="175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6"/>
      <c r="U89" s="175"/>
      <c r="V89" s="155"/>
      <c r="W89" s="155"/>
      <c r="X89" s="155"/>
      <c r="Y89" s="155"/>
      <c r="Z89" s="155"/>
      <c r="AA89" s="155"/>
      <c r="AB89" s="155"/>
      <c r="AC89" s="155"/>
      <c r="AD89" s="155"/>
      <c r="AE89" s="155" t="s">
        <v>107</v>
      </c>
      <c r="AF89" s="155">
        <v>1</v>
      </c>
      <c r="AG89" s="155"/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ht="67.5" outlineLevel="1" x14ac:dyDescent="0.2">
      <c r="A90" s="156"/>
      <c r="B90" s="165"/>
      <c r="C90" s="184" t="s">
        <v>184</v>
      </c>
      <c r="D90" s="167"/>
      <c r="E90" s="171">
        <v>57.988199999999999</v>
      </c>
      <c r="F90" s="175"/>
      <c r="G90" s="175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6"/>
      <c r="U90" s="175"/>
      <c r="V90" s="155"/>
      <c r="W90" s="155"/>
      <c r="X90" s="155"/>
      <c r="Y90" s="155"/>
      <c r="Z90" s="155"/>
      <c r="AA90" s="155"/>
      <c r="AB90" s="155"/>
      <c r="AC90" s="155"/>
      <c r="AD90" s="155"/>
      <c r="AE90" s="155" t="s">
        <v>107</v>
      </c>
      <c r="AF90" s="155">
        <v>0</v>
      </c>
      <c r="AG90" s="155"/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ht="22.5" outlineLevel="1" x14ac:dyDescent="0.2">
      <c r="A91" s="156"/>
      <c r="B91" s="165"/>
      <c r="C91" s="184" t="s">
        <v>185</v>
      </c>
      <c r="D91" s="167"/>
      <c r="E91" s="171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6"/>
      <c r="U91" s="175"/>
      <c r="V91" s="155"/>
      <c r="W91" s="155"/>
      <c r="X91" s="155"/>
      <c r="Y91" s="155"/>
      <c r="Z91" s="155"/>
      <c r="AA91" s="155"/>
      <c r="AB91" s="155"/>
      <c r="AC91" s="155"/>
      <c r="AD91" s="155"/>
      <c r="AE91" s="155" t="s">
        <v>107</v>
      </c>
      <c r="AF91" s="155">
        <v>0</v>
      </c>
      <c r="AG91" s="155"/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ht="22.5" outlineLevel="1" x14ac:dyDescent="0.2">
      <c r="A92" s="156">
        <v>5</v>
      </c>
      <c r="B92" s="165" t="s">
        <v>186</v>
      </c>
      <c r="C92" s="183" t="s">
        <v>187</v>
      </c>
      <c r="D92" s="166" t="s">
        <v>170</v>
      </c>
      <c r="E92" s="170">
        <v>102.0506</v>
      </c>
      <c r="F92" s="175">
        <v>1630</v>
      </c>
      <c r="G92" s="175">
        <v>166342.48000000001</v>
      </c>
      <c r="H92" s="175">
        <v>0</v>
      </c>
      <c r="I92" s="175">
        <f>ROUND(E92*H92,2)</f>
        <v>0</v>
      </c>
      <c r="J92" s="175">
        <v>1630</v>
      </c>
      <c r="K92" s="175">
        <f>ROUND(E92*J92,2)</f>
        <v>166342.48000000001</v>
      </c>
      <c r="L92" s="175">
        <v>21</v>
      </c>
      <c r="M92" s="175">
        <f>G92*(1+L92/100)</f>
        <v>201274.4008</v>
      </c>
      <c r="N92" s="175">
        <v>0</v>
      </c>
      <c r="O92" s="175">
        <f>ROUND(E92*N92,2)</f>
        <v>0</v>
      </c>
      <c r="P92" s="175">
        <v>0</v>
      </c>
      <c r="Q92" s="175">
        <f>ROUND(E92*P92,2)</f>
        <v>0</v>
      </c>
      <c r="R92" s="175"/>
      <c r="S92" s="175"/>
      <c r="T92" s="176">
        <v>0</v>
      </c>
      <c r="U92" s="175">
        <f>ROUND(E92*T92,2)</f>
        <v>0</v>
      </c>
      <c r="V92" s="155"/>
      <c r="W92" s="155"/>
      <c r="X92" s="155"/>
      <c r="Y92" s="155"/>
      <c r="Z92" s="155"/>
      <c r="AA92" s="155"/>
      <c r="AB92" s="155"/>
      <c r="AC92" s="155"/>
      <c r="AD92" s="155"/>
      <c r="AE92" s="155" t="s">
        <v>171</v>
      </c>
      <c r="AF92" s="155"/>
      <c r="AG92" s="155"/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outlineLevel="1" x14ac:dyDescent="0.2">
      <c r="A93" s="156"/>
      <c r="B93" s="165"/>
      <c r="C93" s="184" t="s">
        <v>109</v>
      </c>
      <c r="D93" s="167"/>
      <c r="E93" s="171"/>
      <c r="F93" s="175"/>
      <c r="G93" s="175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6"/>
      <c r="U93" s="175"/>
      <c r="V93" s="155"/>
      <c r="W93" s="155"/>
      <c r="X93" s="155"/>
      <c r="Y93" s="155"/>
      <c r="Z93" s="155"/>
      <c r="AA93" s="155"/>
      <c r="AB93" s="155"/>
      <c r="AC93" s="155"/>
      <c r="AD93" s="155"/>
      <c r="AE93" s="155" t="s">
        <v>107</v>
      </c>
      <c r="AF93" s="155">
        <v>0</v>
      </c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outlineLevel="1" x14ac:dyDescent="0.2">
      <c r="A94" s="156"/>
      <c r="B94" s="165"/>
      <c r="C94" s="184" t="s">
        <v>110</v>
      </c>
      <c r="D94" s="167"/>
      <c r="E94" s="171"/>
      <c r="F94" s="175"/>
      <c r="G94" s="175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6"/>
      <c r="U94" s="175"/>
      <c r="V94" s="155"/>
      <c r="W94" s="155"/>
      <c r="X94" s="155"/>
      <c r="Y94" s="155"/>
      <c r="Z94" s="155"/>
      <c r="AA94" s="155"/>
      <c r="AB94" s="155"/>
      <c r="AC94" s="155"/>
      <c r="AD94" s="155"/>
      <c r="AE94" s="155" t="s">
        <v>107</v>
      </c>
      <c r="AF94" s="155">
        <v>0</v>
      </c>
      <c r="AG94" s="155"/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ht="33.75" outlineLevel="1" x14ac:dyDescent="0.2">
      <c r="A95" s="156"/>
      <c r="B95" s="165"/>
      <c r="C95" s="184" t="s">
        <v>188</v>
      </c>
      <c r="D95" s="167"/>
      <c r="E95" s="171">
        <v>23.3</v>
      </c>
      <c r="F95" s="175"/>
      <c r="G95" s="175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6"/>
      <c r="U95" s="175"/>
      <c r="V95" s="155"/>
      <c r="W95" s="155"/>
      <c r="X95" s="155"/>
      <c r="Y95" s="155"/>
      <c r="Z95" s="155"/>
      <c r="AA95" s="155"/>
      <c r="AB95" s="155"/>
      <c r="AC95" s="155"/>
      <c r="AD95" s="155"/>
      <c r="AE95" s="155" t="s">
        <v>107</v>
      </c>
      <c r="AF95" s="155">
        <v>0</v>
      </c>
      <c r="AG95" s="155"/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ht="22.5" outlineLevel="1" x14ac:dyDescent="0.2">
      <c r="A96" s="156"/>
      <c r="B96" s="165"/>
      <c r="C96" s="184" t="s">
        <v>189</v>
      </c>
      <c r="D96" s="167"/>
      <c r="E96" s="171">
        <v>40.29</v>
      </c>
      <c r="F96" s="175"/>
      <c r="G96" s="175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6"/>
      <c r="U96" s="175"/>
      <c r="V96" s="155"/>
      <c r="W96" s="155"/>
      <c r="X96" s="155"/>
      <c r="Y96" s="155"/>
      <c r="Z96" s="155"/>
      <c r="AA96" s="155"/>
      <c r="AB96" s="155"/>
      <c r="AC96" s="155"/>
      <c r="AD96" s="155"/>
      <c r="AE96" s="155" t="s">
        <v>107</v>
      </c>
      <c r="AF96" s="155">
        <v>0</v>
      </c>
      <c r="AG96" s="155"/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60" outlineLevel="1" x14ac:dyDescent="0.2">
      <c r="A97" s="156"/>
      <c r="B97" s="165"/>
      <c r="C97" s="185" t="s">
        <v>134</v>
      </c>
      <c r="D97" s="168"/>
      <c r="E97" s="172">
        <v>63.59</v>
      </c>
      <c r="F97" s="175"/>
      <c r="G97" s="175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6"/>
      <c r="U97" s="175"/>
      <c r="V97" s="155"/>
      <c r="W97" s="155"/>
      <c r="X97" s="155"/>
      <c r="Y97" s="155"/>
      <c r="Z97" s="155"/>
      <c r="AA97" s="155"/>
      <c r="AB97" s="155"/>
      <c r="AC97" s="155"/>
      <c r="AD97" s="155"/>
      <c r="AE97" s="155" t="s">
        <v>107</v>
      </c>
      <c r="AF97" s="155">
        <v>1</v>
      </c>
      <c r="AG97" s="155"/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ht="45" outlineLevel="1" x14ac:dyDescent="0.2">
      <c r="A98" s="156"/>
      <c r="B98" s="165"/>
      <c r="C98" s="184" t="s">
        <v>190</v>
      </c>
      <c r="D98" s="167"/>
      <c r="E98" s="171">
        <v>38.460599999999999</v>
      </c>
      <c r="F98" s="175"/>
      <c r="G98" s="175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6"/>
      <c r="U98" s="175"/>
      <c r="V98" s="155"/>
      <c r="W98" s="155"/>
      <c r="X98" s="155"/>
      <c r="Y98" s="155"/>
      <c r="Z98" s="155"/>
      <c r="AA98" s="155"/>
      <c r="AB98" s="155"/>
      <c r="AC98" s="155"/>
      <c r="AD98" s="155"/>
      <c r="AE98" s="155" t="s">
        <v>107</v>
      </c>
      <c r="AF98" s="155">
        <v>0</v>
      </c>
      <c r="AG98" s="155"/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</row>
    <row r="99" spans="1:60" ht="22.5" outlineLevel="1" x14ac:dyDescent="0.2">
      <c r="A99" s="177"/>
      <c r="B99" s="178"/>
      <c r="C99" s="186" t="s">
        <v>185</v>
      </c>
      <c r="D99" s="179"/>
      <c r="E99" s="180"/>
      <c r="F99" s="181"/>
      <c r="G99" s="181"/>
      <c r="H99" s="181"/>
      <c r="I99" s="181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2"/>
      <c r="U99" s="181"/>
      <c r="V99" s="155"/>
      <c r="W99" s="155"/>
      <c r="X99" s="155"/>
      <c r="Y99" s="155"/>
      <c r="Z99" s="155"/>
      <c r="AA99" s="155"/>
      <c r="AB99" s="155"/>
      <c r="AC99" s="155"/>
      <c r="AD99" s="155"/>
      <c r="AE99" s="155" t="s">
        <v>107</v>
      </c>
      <c r="AF99" s="155">
        <v>0</v>
      </c>
      <c r="AG99" s="155"/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x14ac:dyDescent="0.2">
      <c r="A100" s="6"/>
      <c r="B100" s="7" t="s">
        <v>191</v>
      </c>
      <c r="C100" s="187" t="s">
        <v>191</v>
      </c>
      <c r="D100" s="9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v>15</v>
      </c>
      <c r="AD100">
        <v>21</v>
      </c>
    </row>
    <row r="101" spans="1:60" x14ac:dyDescent="0.2">
      <c r="C101" s="188"/>
      <c r="D101" s="150"/>
      <c r="AE101" t="s">
        <v>192</v>
      </c>
    </row>
    <row r="102" spans="1:60" x14ac:dyDescent="0.2">
      <c r="D102" s="150"/>
    </row>
    <row r="103" spans="1:60" x14ac:dyDescent="0.2">
      <c r="D103" s="150"/>
    </row>
    <row r="104" spans="1:60" x14ac:dyDescent="0.2">
      <c r="D104" s="150"/>
    </row>
    <row r="105" spans="1:60" x14ac:dyDescent="0.2">
      <c r="D105" s="150"/>
    </row>
    <row r="106" spans="1:60" x14ac:dyDescent="0.2">
      <c r="D106" s="150"/>
    </row>
    <row r="107" spans="1:60" x14ac:dyDescent="0.2">
      <c r="D107" s="150"/>
    </row>
    <row r="108" spans="1:60" x14ac:dyDescent="0.2">
      <c r="D108" s="150"/>
    </row>
    <row r="109" spans="1:60" x14ac:dyDescent="0.2">
      <c r="D109" s="150"/>
    </row>
    <row r="110" spans="1:60" x14ac:dyDescent="0.2">
      <c r="D110" s="150"/>
    </row>
    <row r="111" spans="1:60" x14ac:dyDescent="0.2">
      <c r="D111" s="150"/>
    </row>
    <row r="112" spans="1:60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ZL31 ZL31c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'ZL31 ZL31c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2015-07-20T09:53:43Z</cp:lastPrinted>
  <dcterms:created xsi:type="dcterms:W3CDTF">2009-04-08T07:15:50Z</dcterms:created>
  <dcterms:modified xsi:type="dcterms:W3CDTF">2015-07-20T11:51:37Z</dcterms:modified>
</cp:coreProperties>
</file>